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walsh/Documents/Solar Orbiter/MOC/"/>
    </mc:Choice>
  </mc:AlternateContent>
  <bookViews>
    <workbookView xWindow="-28360" yWindow="1100" windowWidth="24340" windowHeight="20120"/>
  </bookViews>
  <sheets>
    <sheet name="READ THIS FIRST" sheetId="6" r:id="rId1"/>
    <sheet name="IIC1" sheetId="1" r:id="rId2"/>
    <sheet name="IIC2" sheetId="2" r:id="rId3"/>
    <sheet name="IIC3" sheetId="8" r:id="rId4"/>
    <sheet name="IIC4" sheetId="9" r:id="rId5"/>
    <sheet name="IIC5" sheetId="10" r:id="rId6"/>
  </sheet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0" l="1"/>
  <c r="A18" i="10"/>
  <c r="A17" i="10"/>
  <c r="A16" i="10"/>
  <c r="A14" i="10"/>
  <c r="A13" i="10"/>
  <c r="A11" i="10"/>
  <c r="A9" i="10"/>
  <c r="A7" i="10"/>
  <c r="A25" i="9"/>
  <c r="A24" i="9"/>
  <c r="A12" i="9"/>
  <c r="A11" i="9"/>
  <c r="A9" i="9"/>
  <c r="A8" i="9"/>
  <c r="A7" i="9"/>
  <c r="A6" i="9"/>
  <c r="B2" i="10"/>
  <c r="D18" i="10"/>
  <c r="D17" i="10"/>
  <c r="D16" i="10"/>
  <c r="D14" i="10"/>
  <c r="D13" i="10"/>
  <c r="D11" i="10"/>
  <c r="D9" i="10"/>
  <c r="D7" i="10"/>
  <c r="D6" i="10"/>
  <c r="B2" i="9"/>
  <c r="D25" i="9"/>
  <c r="D24" i="9"/>
  <c r="D12" i="9"/>
  <c r="D11" i="9"/>
  <c r="D9" i="9"/>
  <c r="D8" i="9"/>
  <c r="D7" i="9"/>
  <c r="D6" i="9"/>
  <c r="D5" i="9"/>
  <c r="A19" i="8"/>
  <c r="A18" i="8"/>
  <c r="A16" i="8"/>
  <c r="A15" i="8"/>
  <c r="A14" i="8"/>
  <c r="A13" i="8"/>
  <c r="A12" i="8"/>
  <c r="A11" i="8"/>
  <c r="A10" i="8"/>
  <c r="A9" i="8"/>
  <c r="A7" i="8"/>
  <c r="B2" i="8"/>
  <c r="D19" i="8"/>
  <c r="D18" i="8"/>
  <c r="D16" i="8"/>
  <c r="D15" i="8"/>
  <c r="D14" i="8"/>
  <c r="D13" i="8"/>
  <c r="D12" i="8"/>
  <c r="D11" i="8"/>
  <c r="D10" i="8"/>
  <c r="D9" i="8"/>
  <c r="D7" i="8"/>
  <c r="D6" i="8"/>
  <c r="A18" i="2"/>
  <c r="A17" i="2"/>
  <c r="A16" i="2"/>
  <c r="A15" i="2"/>
  <c r="A14" i="2"/>
  <c r="A12" i="2"/>
  <c r="A11" i="2"/>
  <c r="A10" i="2"/>
  <c r="A8" i="2"/>
  <c r="A7" i="2"/>
  <c r="B2" i="2"/>
  <c r="D17" i="2"/>
  <c r="D16" i="2"/>
  <c r="D15" i="2"/>
  <c r="D14" i="2"/>
  <c r="D12" i="2"/>
  <c r="D11" i="2"/>
  <c r="D10" i="2"/>
  <c r="D8" i="2"/>
  <c r="D7" i="2"/>
  <c r="D6" i="2"/>
  <c r="A10" i="1"/>
  <c r="A11" i="1"/>
  <c r="A12" i="1"/>
  <c r="A13" i="1"/>
  <c r="A14" i="1"/>
  <c r="A16" i="1"/>
  <c r="A19" i="1"/>
  <c r="A21" i="1"/>
  <c r="A24" i="1"/>
  <c r="A25" i="1"/>
  <c r="A26" i="1"/>
  <c r="A27" i="1"/>
  <c r="A28" i="1"/>
  <c r="A29" i="1"/>
  <c r="A31" i="1"/>
  <c r="A32" i="1"/>
  <c r="A33" i="1"/>
  <c r="A34" i="1"/>
  <c r="A35" i="1"/>
  <c r="A36" i="1"/>
  <c r="B2" i="1"/>
  <c r="D36" i="1"/>
  <c r="D35" i="1"/>
  <c r="D34" i="1"/>
  <c r="D33" i="1"/>
  <c r="D32" i="1"/>
  <c r="D31" i="1"/>
  <c r="D29" i="1"/>
  <c r="D28" i="1"/>
  <c r="D27" i="1"/>
  <c r="D26" i="1"/>
  <c r="D25" i="1"/>
  <c r="D24" i="1"/>
  <c r="D21" i="1"/>
  <c r="D19" i="1"/>
  <c r="D16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<sst xmlns="http://schemas.openxmlformats.org/spreadsheetml/2006/main" count="283" uniqueCount="195">
  <si>
    <t>Set up</t>
  </si>
  <si>
    <t>End of test</t>
  </si>
  <si>
    <t>Status</t>
  </si>
  <si>
    <t>IS-IIC-I</t>
  </si>
  <si>
    <t>IS-IIC-2</t>
  </si>
  <si>
    <t>SBM1 TC triggereed, EPD, MAG and SWA Reaction</t>
  </si>
  <si>
    <r>
      <rPr>
        <i/>
        <sz val="11"/>
        <rFont val="Calibri"/>
        <family val="2"/>
        <scheme val="minor"/>
      </rPr>
      <t>MAG Mode transition from NM to BM - diagnostics</t>
    </r>
    <r>
      <rPr>
        <sz val="11"/>
        <rFont val="Calibri"/>
        <family val="2"/>
        <scheme val="minor"/>
      </rPr>
      <t xml:space="preserve">
Event report: YIM50040 (OMM), Previous Mode "5", Current Mode "11", Transition ID "3"
Mode Update:  YIM50020 (OMM), NIMD7711 "11" 
Burst B64 Science TM reception: YIM50218 (SSMM)</t>
    </r>
  </si>
  <si>
    <r>
      <rPr>
        <i/>
        <sz val="11"/>
        <rFont val="Calibri"/>
        <family val="2"/>
        <scheme val="minor"/>
      </rPr>
      <t>MAG Mode transition from BM to NM - diagnostics</t>
    </r>
    <r>
      <rPr>
        <sz val="11"/>
        <rFont val="Calibri"/>
        <family val="2"/>
        <scheme val="minor"/>
      </rPr>
      <t xml:space="preserve">
Event report: YIM50040 (OMM), Previous Mode "11", Current Mode "5", Transition ID "4"
Mode Update:  YIM50020 (OMM), NIMD7711 "5" 
</t>
    </r>
  </si>
  <si>
    <t>SWA-EAS reaction to MAG field changes</t>
  </si>
  <si>
    <t>Initial status</t>
  </si>
  <si>
    <t>RPW SMB2 TC triggered, EPD reaction</t>
  </si>
  <si>
    <t>PDOR ID (&lt;subsystem&gt;_&lt;freetest&gt;)</t>
  </si>
  <si>
    <t>Timeline (HH:MM:SS)</t>
  </si>
  <si>
    <t>MAG</t>
  </si>
  <si>
    <t>EPD</t>
  </si>
  <si>
    <t>RPW</t>
  </si>
  <si>
    <t>SWA</t>
  </si>
  <si>
    <t>IM</t>
  </si>
  <si>
    <t>ID</t>
  </si>
  <si>
    <t>IW</t>
  </si>
  <si>
    <t>IA</t>
  </si>
  <si>
    <t>RPW to feed IIC TM(3,25) with test pattern SMB1_FLAG and SMB2_FLAG1 are set to 0; SBM1_ENABLED to 1; SBM2_ENABLED to 0</t>
  </si>
  <si>
    <t>MAG to enable BM trigger, threshold set to 0xB0FF, duration set to 5 minutes (AIMF406A)</t>
  </si>
  <si>
    <t>EPD to enable trigger mode 2, set trigger mode 2 threshold to 0xB0FF, set internal instrument particle flux threshold to 0x00, set idle time of all modes to 0 mins (to guarantee consecutive transitions during the IS-IIC).</t>
  </si>
  <si>
    <t>n/a</t>
  </si>
  <si>
    <t>Wait time</t>
  </si>
  <si>
    <t>Time requiered</t>
  </si>
  <si>
    <t>Expected reaction</t>
  </si>
  <si>
    <t>Wait time: at least 5 minutes to allow MAG coming back from Burst to Normal mode</t>
  </si>
  <si>
    <t>Step/PDOR duration (HH:MM:SS)</t>
  </si>
  <si>
    <t>PDOR summary / Step description</t>
  </si>
  <si>
    <t>MAG transition back from Bust to Normal mode after 5 minutes</t>
  </si>
  <si>
    <t>IW_IS-IIC-1-01-En-dump</t>
  </si>
  <si>
    <t>IM_IS-IIC-1-01-En-trigger</t>
  </si>
  <si>
    <t>MAG: ON in Normal (N) mode</t>
  </si>
  <si>
    <t>RPW: ON in Normal mode as per RPW-8</t>
  </si>
  <si>
    <t>SWA: ON according to NECP timeline V2</t>
  </si>
  <si>
    <t>EPD to enable trigger mode 2, set trigger mode 2 threshold to 0xB200, set internal instrument particle flux threshold to 0x00, set idle time of all modes to 0 mins (to guarantee consecutive transitions during the IS-IIC).</t>
  </si>
  <si>
    <t>MAG to enable BM trigger, threshold set to 0xB200, duration set to 5 minutes (AIMF406A)</t>
  </si>
  <si>
    <t>No instrument transitions expected</t>
  </si>
  <si>
    <t>IW_IS-IIC-1-02-Dis_shock</t>
  </si>
  <si>
    <t>IA_IS-IIC-1-01-En-trigger</t>
  </si>
  <si>
    <t>IW_IS-IIC-1-03-En-shock</t>
  </si>
  <si>
    <t>ID_IS-IIC-1-02-En-trigger-no-reac</t>
  </si>
  <si>
    <t>IA_IS-IIC-1-02-En-trigger-no-reac</t>
  </si>
  <si>
    <t>IM_IS-IIC-1-02-En-trigger-no-reac</t>
  </si>
  <si>
    <t>MAG: Normal Mode, BM trigger reaction enabled</t>
  </si>
  <si>
    <t>End of IS-IIC-1</t>
  </si>
  <si>
    <t>Status as per previous steps</t>
  </si>
  <si>
    <t>SWA: Normal Mode, SWA-EAS trigger reaction enabled</t>
  </si>
  <si>
    <t>RPW: Normal Mode, IIC TM(3,25) with test patter</t>
  </si>
  <si>
    <t>IIC-2-A: EPD Trigger Mode 5</t>
  </si>
  <si>
    <t>Wait time?</t>
  </si>
  <si>
    <t>EPD burst mode 5 triggered</t>
  </si>
  <si>
    <t>IIC-1-B: no reaction, quality factor smaller than instruments' threshold</t>
  </si>
  <si>
    <t>IIC-2-B: no reaction, quality factor smaller than instrument's threshold</t>
  </si>
  <si>
    <t>EPD to enable trigger mode 5, set trigger mode 5 threshold to 0xC0FF, set idle time of all modes to 0 mins (to guarantee consecutive transitions during the IS-IIC).</t>
  </si>
  <si>
    <t>EPD to enable trigger mode 5, set trigger mode 5 threshold to 0xC200, set idle time of all modes to 0 mins (to guarantee consecutive transitions during the IS-IIC).</t>
  </si>
  <si>
    <t>Wait time: allows 5 minutes for the RPW SBM1_QF to overflow</t>
  </si>
  <si>
    <t>No instrument reactions expected</t>
  </si>
  <si>
    <t xml:space="preserve">IIC-1-C - EPD Trigger Mode 3. </t>
  </si>
  <si>
    <t>EPD to enable trigger mode 3, set trigger mode 3 threshold to 0xB1FF, set internal instrument particle flux threshold to 0x00, set idle time of all modes to 0 mins (to guarantee consecutive transitions during the IS-IIC).</t>
  </si>
  <si>
    <t>EPD: Normal Mode, Mode 2/3/5 trigger reaction enabled</t>
  </si>
  <si>
    <t>RPW to feed IIC TM(3,25) with test pattern SMB1_FLAG and SMB2_FLAG1 are set to 0; SBM1_ENABLED to 0; SBM2_ENABLED to 0</t>
  </si>
  <si>
    <t>As per IS-IIC-1</t>
  </si>
  <si>
    <t>As per IS-IIC-2</t>
  </si>
  <si>
    <t>MAG load default calibration matrix</t>
  </si>
  <si>
    <t>SWA transition to Normal mode</t>
  </si>
  <si>
    <t>IIC-3-A: MAG to send pre-programmed field values</t>
  </si>
  <si>
    <t>IIC-3-B: Back to nominal configuration</t>
  </si>
  <si>
    <t>As per IS-IIC-3</t>
  </si>
  <si>
    <t>EPD to enable trigger mode 3, set trigger mode 3 threshold to 0x0000, set internal instrument particle flux threshold to 0x00, set idle time of all modes to 0 mins (to guarantee consecutive transitions during the IS-IIC).</t>
  </si>
  <si>
    <t>MAG to enable BM trigger, threshold set to 0x0000, duration set to 5 minutes (AIMF406A)</t>
  </si>
  <si>
    <t>SWA to enable trigger mode for SWA-EAS, keep SWA-PAS reaction disabled, set threshold to 0x0000</t>
  </si>
  <si>
    <t>Reaction of EPD, MAG and SWA-EAS to RPW SBM1</t>
  </si>
  <si>
    <t>RPW SBM1 shock detected. Burst data sent. SBM1 and SBM1_QF set - diagnostic</t>
  </si>
  <si>
    <t>RPW deactivation of SBM1</t>
  </si>
  <si>
    <t>EPD and SWA disables triggered mode</t>
  </si>
  <si>
    <t>As per IS-IIC-4</t>
  </si>
  <si>
    <t>EPD to enable trigger mode 5, set trigger mode 5 threshold to 0x0000, set idle time of all modes to 0 mins (to guarantee consecutive transitions during the IS-IIC).</t>
  </si>
  <si>
    <t>IIC-2-A: SBM2</t>
  </si>
  <si>
    <t xml:space="preserve">Wait ΔTLW </t>
  </si>
  <si>
    <t>RPW stays in SBM2 and notifies SBM2 detection</t>
  </si>
  <si>
    <t xml:space="preserve">Wait ΔTSBM2 - ΔTLW </t>
  </si>
  <si>
    <t>RPW exits SBM2 and set SBM2 flag to 0</t>
  </si>
  <si>
    <t>End of campaing</t>
  </si>
  <si>
    <t>EPD: comand to default configuration</t>
  </si>
  <si>
    <t>SWA: command to default configuration</t>
  </si>
  <si>
    <t>EPD: EPD ON according to NECP timeline V2</t>
  </si>
  <si>
    <t>ID_IS-IIC-1-01-En-trigger-mode-2</t>
  </si>
  <si>
    <t>ID_IS-IIC-1-03-En-trigger-mode-3</t>
  </si>
  <si>
    <t>EPD: Normal Mode, Mode 2/3 trigger reaction enabled</t>
  </si>
  <si>
    <t>IW_IS-IIC-2-01-Dis_shock</t>
  </si>
  <si>
    <t>ID_IS-IIC-2-01-En-trigger-mode-5</t>
  </si>
  <si>
    <t>IW_IS-IIC-2-01-En_shock</t>
  </si>
  <si>
    <t>ID_IS-IIC-2-02-En-trigger-mode-5-no-react</t>
  </si>
  <si>
    <t>IW_IS-IIC-2-03-Dis_shock</t>
  </si>
  <si>
    <t>IA_IS-IIC-3-01-Transition to Burst mode</t>
  </si>
  <si>
    <t>IM_IS-IIC-3-02-Load-matrices-1</t>
  </si>
  <si>
    <t>IM_IS-IIC-3-03-Load-matrices-2</t>
  </si>
  <si>
    <t>IM_IS-IIC-3-04-Load-default</t>
  </si>
  <si>
    <t>IA_IS-IIC-3-02-Transition to Normal mode</t>
  </si>
  <si>
    <t>ID_IS-IIC-4-01-En-trigger-mode-3</t>
  </si>
  <si>
    <t>RPW to enable SBM1 detection algorithm, with coefficient values of alpha=1, beta=0, gamma=0</t>
  </si>
  <si>
    <r>
      <rPr>
        <i/>
        <sz val="11"/>
        <color rgb="FFFF0000"/>
        <rFont val="Calibri"/>
        <family val="2"/>
        <scheme val="minor"/>
      </rPr>
      <t>EPD burst mode 2 triggered. Diagnostic TBC</t>
    </r>
    <r>
      <rPr>
        <sz val="11"/>
        <color rgb="FFFF0000"/>
        <rFont val="Calibri"/>
        <family val="2"/>
        <scheme val="minor"/>
      </rPr>
      <t xml:space="preserve">
</t>
    </r>
  </si>
  <si>
    <r>
      <rPr>
        <i/>
        <sz val="11"/>
        <color rgb="FFFF0000"/>
        <rFont val="Calibri"/>
        <family val="2"/>
        <scheme val="minor"/>
      </rPr>
      <t>EPD disables Burst mode 5</t>
    </r>
    <r>
      <rPr>
        <sz val="11"/>
        <color rgb="FFFF0000"/>
        <rFont val="Calibri"/>
        <family val="2"/>
        <scheme val="minor"/>
      </rPr>
      <t xml:space="preserve">
</t>
    </r>
  </si>
  <si>
    <r>
      <rPr>
        <i/>
        <sz val="11"/>
        <color rgb="FFFF0000"/>
        <rFont val="Calibri"/>
        <family val="2"/>
        <scheme val="minor"/>
      </rPr>
      <t>EPD burst mode 5 triggered</t>
    </r>
    <r>
      <rPr>
        <sz val="11"/>
        <color rgb="FFFF0000"/>
        <rFont val="Calibri"/>
        <family val="2"/>
        <scheme val="minor"/>
      </rPr>
      <t xml:space="preserve">
</t>
    </r>
  </si>
  <si>
    <r>
      <rPr>
        <i/>
        <sz val="11"/>
        <color rgb="FFFF0000"/>
        <rFont val="Calibri"/>
        <family val="2"/>
        <scheme val="minor"/>
      </rPr>
      <t>EPD burst mode 5 disabled</t>
    </r>
    <r>
      <rPr>
        <sz val="11"/>
        <color rgb="FFFF0000"/>
        <rFont val="Calibri"/>
        <family val="2"/>
        <scheme val="minor"/>
      </rPr>
      <t xml:space="preserve">
</t>
    </r>
  </si>
  <si>
    <t>Expected reaction (success criteria)</t>
  </si>
  <si>
    <r>
      <rPr>
        <i/>
        <sz val="11"/>
        <color rgb="FFFF0000"/>
        <rFont val="Calibri"/>
        <family val="2"/>
        <scheme val="minor"/>
      </rPr>
      <t>EPD disables Burst mode 2</t>
    </r>
    <r>
      <rPr>
        <sz val="11"/>
        <color rgb="FFFF0000"/>
        <rFont val="Calibri"/>
        <family val="2"/>
        <scheme val="minor"/>
      </rPr>
      <t xml:space="preserve">
</t>
    </r>
  </si>
  <si>
    <t>IM_IS-IIC-3-01-Load-cal-matrices</t>
  </si>
  <si>
    <t>MAG to load different calibrarion matrices to check magnetic field values in TC(20,128) as dumped by RPW</t>
  </si>
  <si>
    <t>IW_IS-IIC-4-01-En_SBM1</t>
  </si>
  <si>
    <t>IA_IS-IIC-4-01-En-trigger</t>
  </si>
  <si>
    <t>RPW SBM1 reaction</t>
  </si>
  <si>
    <r>
      <rPr>
        <i/>
        <sz val="11"/>
        <color rgb="FFFF0000"/>
        <rFont val="Calibri"/>
        <family val="2"/>
        <scheme val="minor"/>
      </rPr>
      <t>EPD burst mode 3 triggered</t>
    </r>
    <r>
      <rPr>
        <sz val="11"/>
        <color rgb="FFFF0000"/>
        <rFont val="Calibri"/>
        <family val="2"/>
        <scheme val="minor"/>
      </rPr>
      <t xml:space="preserve">
</t>
    </r>
  </si>
  <si>
    <t>MAG: Normal Mode, BM trigger reaction enabled, default cal matrices</t>
  </si>
  <si>
    <t xml:space="preserve">IIC-4-A - RPW SBM1, EPD Trigger Mode 3, MAG trigger to burst mode, SWA-EAS trigger mode. </t>
  </si>
  <si>
    <t>IIC-4-B: end of activity</t>
  </si>
  <si>
    <t>IW_IS-IIC-4-02-Dis_SBM1</t>
  </si>
  <si>
    <t>RPW to disable SBM1 detection algorithm</t>
  </si>
  <si>
    <t>IM_IS-IIC-4-02-En-trigger</t>
  </si>
  <si>
    <t>IM_IS-IIC-4-03-Load-matrices-2</t>
  </si>
  <si>
    <t>IM_IS-IIC-4-04-Load-default-matrices</t>
  </si>
  <si>
    <t>MAG to load default calibration matrices</t>
  </si>
  <si>
    <t>MAG: Normal Mode, BM trigger reaction enabled, default calibration matrices loaded</t>
  </si>
  <si>
    <t>RPW: Normal Mode, SBM1/2 algorithms disabled</t>
  </si>
  <si>
    <t>ID_IS-IIC-5-01-En-trigger-mode-5</t>
  </si>
  <si>
    <t>IW_IS-IIC-5-01-En_SBM2</t>
  </si>
  <si>
    <t>ID_IS-IIC-5-02-Set-test-pattern</t>
  </si>
  <si>
    <t>RPW SBM2 mode automatic transition</t>
  </si>
  <si>
    <t>RPW enters SBM2 mode - diagnostic</t>
  </si>
  <si>
    <t>MAG: Normal Mode, BM trigger reaction disabled, default calibration matrices</t>
  </si>
  <si>
    <t>ID_IS-IIC-5-03-Set-default-config</t>
  </si>
  <si>
    <t>IM_IS-IIC-5-01-Set-default-configuration</t>
  </si>
  <si>
    <t>RPW: Command to default configuration (including disabling of TM(3,25) HK "TM_DPU_IIT_HK"generation)</t>
  </si>
  <si>
    <t>IW_IS-IIC-5-02-Set_default_config</t>
  </si>
  <si>
    <t>IA_IS-IIC-5-01-Set-default-config</t>
  </si>
  <si>
    <t>RPW to feed IIC TM(3,25) with test pattern: SMB1_FLAG and SMB2_FLAG1 are set to 0; SBM1_ENABLED to 1; SBM2_ENABLED to 0</t>
  </si>
  <si>
    <t>RPW to feed IIC TM(3,25) with test pattern SMB1_FLAG to 1; SMB2_FLAG1 to 0; SBM1_ENABLED to 1; SBM2_ENABLED to 0</t>
  </si>
  <si>
    <t>RPW to feed IIC TM(3,25) with test pattern SMB1_FLAG and SMB2_FLAG1 are set to 0; SBM1_ENABLED to 0; SBM2_ENABLED to 1</t>
  </si>
  <si>
    <t>RPW to feed IIC TM(3,25) with test pattern SMB1_FLAG to 0; SMB2_FLAG1 to 1; SBM1_ENABLED to 0; SBM2_ENABLED to 1</t>
  </si>
  <si>
    <r>
      <rPr>
        <i/>
        <sz val="11"/>
        <color rgb="FFFF0000"/>
        <rFont val="Calibri"/>
        <family val="2"/>
        <scheme val="minor"/>
      </rPr>
      <t>RPW Mode transition from BM to NM - diagnostics</t>
    </r>
    <r>
      <rPr>
        <sz val="11"/>
        <color rgb="FFFF0000"/>
        <rFont val="Calibri"/>
        <family val="2"/>
        <scheme val="minor"/>
      </rPr>
      <t xml:space="preserve">
</t>
    </r>
  </si>
  <si>
    <t>RPW to enable SBM2 detectino algorithm, set ΔTEPD to 5mins (TBD), set NEPD-tresh to 1 (TBD), set ΔTSBM2 to 15mins (TBD), set NLW-thresh to 0, set ΔTLW to 5mins (TBD).</t>
  </si>
  <si>
    <r>
      <rPr>
        <i/>
        <sz val="11"/>
        <rFont val="Calibri"/>
        <family val="2"/>
        <scheme val="minor"/>
      </rPr>
      <t>No reaction from SWA</t>
    </r>
  </si>
  <si>
    <t>SWA to enable trigger mode for SWA-EAS, keep SWA-PAS reaction disabled, set threshold to 0xB200</t>
  </si>
  <si>
    <t>SWA-EAS transition to Burst mode for 5 minutes</t>
  </si>
  <si>
    <t>IM_IS-IIC-3-03-Load-matrices-3</t>
  </si>
  <si>
    <t>IM_IS-IIC-3-03-Load-matrices-4</t>
  </si>
  <si>
    <t xml:space="preserve">SWA to enable trigger mode for SWA-EAS, keep SWA-PAS reaction disabled, set threshold to 0xB0FF                                                                                                                EAS 1&amp;2 Compression ON                                                                                                                               </t>
  </si>
  <si>
    <t>Wait time: 30 minutes from IIC-1-A to allow SWA-EAS trigger data to finish</t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</si>
  <si>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Event Report: YIA58451 (OMM) TM(5,1), SID=0xAA06, EAS1 fzRetVal=0, EAS1 fzRetVal=0, ThCheck=0 </t>
    </r>
    <r>
      <rPr>
        <sz val="11"/>
        <rFont val="Calibri"/>
        <family val="2"/>
        <scheme val="minor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</si>
  <si>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Event Report: YIA58451 (OMM) TM(5,1), SID=0xAA06, EAS1 fzRetVal=0, EAS1 fzRetVal=0, ThCheck=1 </t>
    </r>
    <r>
      <rPr>
        <sz val="11"/>
        <rFont val="Calibri"/>
        <family val="2"/>
        <scheme val="minor"/>
      </rPr>
      <t xml:space="preserve">
EAS1 Trigger Mode Sci Header: YIA58716 (SSMM) TM(21,3), SID=5                                                                                               EAS1 Trigger Mode Sci Header: YIA58720 (SSMM) TM(21,3), SID=6                                                                                                                                EAS1 Trigger Mode Sci Data:  YIA58725 (SSMM) TM(21,6), SID=12 
EAS2 Trigger Mode Sci Header: YIA58714 (SSMM) TM(21,3), SID=35                                                                                               EAS2 Trigger Mode Sci Header: YIA58718 (SSMM) TM(21,3), SID=36                                                                                                                                                                                                                                                                                     EAS2 Trigger Mode Sci Data:  YIA58722 (SSMM) TM(21,6), SID=37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</si>
  <si>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Event Report: YIA58451 (OMM) TM(5,1), SID=0xAA06, EAS1 fzRetVal=0, EAS1 fzRetVal=0, ThCheck=1 </t>
    </r>
    <r>
      <rPr>
        <sz val="11"/>
        <rFont val="Calibri"/>
        <family val="2"/>
        <scheme val="minor"/>
      </rPr>
      <t xml:space="preserve">
EAS1 Trigger Mode Sci Header: YIA58716 (SSMM) TM(21,3), SID=5                                                                                               EAS1 Trigger Mode Sci Header: YIA58720 (SSMM) TM(21,3), SID=6                                                                                                                                EAS1 Trigger Mode Sci Data:  YIA58725 (SSMM) TM(21,6), SID=12 
EAS2 Trigger Mode Sci Header: YIA58714 (SSMM) TM(21,3), SID=35                                                                                               EAS2 Trigger Mode Sci Header: YIA58718 (SSMM) TM(21,3), SID=36                                                                                                                                                                                                                                                                                     EAS2 Trigger Mode Sci Data:  YIA58722 (SSMM) TM(21,6), SID=37    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</si>
  <si>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IIC-1-A - EPD Trigger Mode 2, MAG trigger to burst mode, SWA-EAS trigger mode. </t>
  </si>
  <si>
    <t>IM-FCP-404: MAG send Matrix 4:  X=0nT, Y=0nT, Z=0nT</t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</si>
  <si>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
EAS Burst Mode: YIA58889 (SSMM) TM(21,6), SID=4,                                                                                                                                                                                                                  NIA00451 EAS_ID=0
NIA00452 ELEVATION_ID=E1
NIA00454 MAG_DATA_1=0x8483
NIA00455 MAG_DATA_2=0x0F9D
NIA00456 MAG_DATA_3=0xE22A                                                                                              NIA00453 MAG_VAL=0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</si>
  <si>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
EAS Burst Mode: YIA58889 (SSMM) TM(21,6), SID=4,                                                                                                                                                                                                                  NIA00451 EAS_ID=1
NIA00452 ELEVATION_ID=C3
NIA00454 MAG_DATA_1=0x8864
NIA00455 MAG_DATA_2=0xD3E3
NIA00456 MAG_DATA_3=0xF499                                                                                              NIA00453 MAG_VAL=0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</si>
  <si>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
EAS Burst Mode: YIA58889 (SSMM) TM(21,6), SID=4,                                                                                                                                                                                                                  NIA00451 EAS_ID=0
NIA00452 ELEVATION_ID=A5
NIA00454 MAG_DATA_1=0xA683
NIA00455 MAG_DATA_2=0x2E6C
NIA00456 MAG_DATA_3=0xB122                                                                                              NIA00453 MAG_VAL=0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</si>
  <si>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
EAS Burst Mode: YIA58889 (SSMM) TM(21,6), SID=4,                                                                                                                                                                                                                  NIA00451 EAS_ID=1
NIA00452 ELEVATION_ID=69
NIA00454 MAG_DATA_1=0xB5A0
NIA00455 MAG_DATA_2=0x9E91
NIA00456 MAG_DATA_3=0xDB26                                                                                              NIA00453 MAG_VAL=0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</si>
  <si>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
EAS Burst Mode: YIA58889 (SSMM) TM(21,6), SID=4,                                                                                                                                                                                                                  
NIA00454 MAG_DATA_1=0x0
NIA00455 MAG_DATA_2=0x0
NIA00456 MAG_DATA_3=0x0                                                                                              NIA00453 MAG_VAL=1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</si>
  <si>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
EAS Burst Mode: YIA58889 (SSMM) TM(21,6), SID=4,                                                                                                                                                                                                                  NIA00451 EAS_ID=0
NIA00452 ELEVATION_ID=5A
NIA00454 MAG_DATA_1=0xEA36
NIA00455 MAG_DATA_2=0x3D77
NIA00456 MAG_DATA_3=0x91DD                                                                                              NIA00453 MAG_VAL=0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</si>
  <si>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
EAS Burst Mode: YIA58889 (SSMM) TM(21,6), SID=4,                                                                                                                                                                                                                  NIA00451 EAS_ID=1
NIA00452 ELEVATION_ID=3C
NIA00454 MAG_DATA_1=0xE452
NIA00455 MAG_DATA_2=0x9B8F
NIA00456 MAG_DATA_3=0x4A5A                                                                                              NIA00453 MAG_VAL=0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</si>
  <si>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i/>
        <sz val="11"/>
        <rFont val="Calibri"/>
        <family val="2"/>
        <scheme val="minor"/>
      </rPr>
      <t xml:space="preserve">SWA-EAS trigger mode enabled - diagnostics         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
EAS Burst Mode: YIA58889 (SSMM) TM(21,6), SID=4,                                                                                                                                                                                                                  NIA00451 EAS_ID=0
NIA00452 ELEVATION_ID=1E
NIA00454 MAG_DATA_1=0xEEA6
NIA00455 MAG_DATA_2=0x7B2E
NIA00456 MAG_DATA_3=0x1E25                                                                                              NIA00453 MAG_VAL=0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</si>
  <si>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IM-FCP-404: MAG send Matrix 1: X=-278nT, Y=1971nT, Z=482nT</t>
  </si>
  <si>
    <t>IM-FCP-404: MAG send Matrix 2:  X=-443nT, Y=-1607nT, Z=1190nT</t>
  </si>
  <si>
    <t>IM-FCP-404: MAG send Matrix 3:  X=-349nT, Y=983nT, Z=-1762nT</t>
  </si>
  <si>
    <t>IM-FCP-404: MAG send Matrix 5:  X=-1190nT, Y=-1559nT, Z=-590nT</t>
  </si>
  <si>
    <t>IM-FCP-404: MAG send Matrix 6:  X=-1432nT, Y=743nT, Z=-1262nT</t>
  </si>
  <si>
    <t>IM-FCP-404: MAG send Matrix 7:  X=-1914nT, Y=-706nT, Z=-182nT</t>
  </si>
  <si>
    <r>
      <t>RPW to enable TM(3,25) HK "TM_DPU_IIT_HK" at 1 Hz to dump contents of TC(20,128) from EPD, MAG, RPW and SWA. To be kept enabled during the duration of the entire IS-IIC campaing (IIC-1, IIC-2, IIC-3, IIC-4 and IIC5)</t>
    </r>
    <r>
      <rPr>
        <b/>
        <sz val="11"/>
        <color rgb="FF0000FF"/>
        <rFont val="Calibri"/>
        <scheme val="minor"/>
      </rPr>
      <t xml:space="preserve">. </t>
    </r>
    <r>
      <rPr>
        <sz val="11"/>
        <color theme="1"/>
        <rFont val="Calibri (Body)"/>
      </rPr>
      <t>RPW</t>
    </r>
    <r>
      <rPr>
        <b/>
        <sz val="11"/>
        <color rgb="FF0000FF"/>
        <rFont val="Calibri"/>
        <scheme val="minor"/>
      </rPr>
      <t xml:space="preserve"> </t>
    </r>
    <r>
      <rPr>
        <sz val="11"/>
        <color theme="1"/>
        <rFont val="Calibri (Body)"/>
      </rPr>
      <t>Activate also SBM1 HK (1 per sec)</t>
    </r>
  </si>
  <si>
    <t>Wait 6 minutes for internal buffers to be filled</t>
  </si>
  <si>
    <t>Wait 5 mnutes</t>
  </si>
  <si>
    <t>IM-FCP-404: MAG send Matrix 2:  contents such that there is a step change in X of 100nT e.g. X=-1000nT, Y=-600nT, Z=-100nT</t>
  </si>
  <si>
    <t>Wait time: for RPW to disable SBM1</t>
  </si>
  <si>
    <t>EPD Command test pattern. Contents of the test pattern should contain the following values: Electrons Sun 40/60 = 0;
Electrons ASun 40/60 = 8.</t>
  </si>
  <si>
    <t>IS-IIC-5</t>
  </si>
  <si>
    <t>IS-IIC-4</t>
  </si>
  <si>
    <t>IS-IIC-3</t>
  </si>
  <si>
    <t>UTC</t>
  </si>
  <si>
    <t>IM_IS-IIC-3-03-Load-matrices-5</t>
  </si>
  <si>
    <t>IM-FCP-404: MAG send Matrix 8:  X=-1976nT, Y=250nT, Z=-477nT</t>
  </si>
  <si>
    <t>IM_IS-IIC-3-03-Load-matrices-7</t>
  </si>
  <si>
    <t>IM_IS-IIC-3-03-Load-matrices-6</t>
  </si>
  <si>
    <t>IM_IS-IIC-3-03-Load-matrices-8</t>
  </si>
  <si>
    <r>
      <t>Wait time (ΔT_Buffer) to allow RPW to detect shock instruments to react then return to normal mode (</t>
    </r>
    <r>
      <rPr>
        <b/>
        <sz val="11"/>
        <rFont val="Calibri"/>
        <family val="2"/>
        <scheme val="minor"/>
      </rPr>
      <t>duration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encompasses steps below</t>
    </r>
    <r>
      <rPr>
        <sz val="11"/>
        <rFont val="Calibri"/>
        <family val="2"/>
        <scheme val="minor"/>
      </rPr>
      <t>)</t>
    </r>
  </si>
  <si>
    <t>Colour Code for instrument contributions</t>
  </si>
  <si>
    <t>Instructions for PDOR preparation</t>
  </si>
  <si>
    <t>PDORs should be named following the example below</t>
  </si>
  <si>
    <r>
      <t>PDOR_SRPW_S</t>
    </r>
    <r>
      <rPr>
        <sz val="11"/>
        <color rgb="FFFF0000"/>
        <rFont val="Calibri (Body)"/>
      </rPr>
      <t>XXX</t>
    </r>
    <r>
      <rPr>
        <sz val="11"/>
        <color theme="1"/>
        <rFont val="Calibri"/>
        <family val="2"/>
        <scheme val="minor"/>
      </rPr>
      <t>_</t>
    </r>
    <r>
      <rPr>
        <sz val="11"/>
        <color rgb="FF0070C0"/>
        <rFont val="Calibri (Body)"/>
      </rPr>
      <t>IW-IS-IIC-1-01-En-dump</t>
    </r>
    <r>
      <rPr>
        <sz val="11"/>
        <color theme="1"/>
        <rFont val="Calibri"/>
        <family val="2"/>
        <scheme val="minor"/>
      </rPr>
      <t>_00001.SOL</t>
    </r>
  </si>
  <si>
    <r>
      <t xml:space="preserve">The campaign will take place on 24 May, starting at 1500 UTC. Please add the sppropriate STP number to the PDOR filename in place of </t>
    </r>
    <r>
      <rPr>
        <sz val="11"/>
        <color rgb="FFFF0000"/>
        <rFont val="Calibri (Body)"/>
      </rPr>
      <t>XXX</t>
    </r>
  </si>
  <si>
    <r>
      <t xml:space="preserve">The identifier </t>
    </r>
    <r>
      <rPr>
        <sz val="11"/>
        <color rgb="FF0070C0"/>
        <rFont val="Calibri (Body)"/>
      </rPr>
      <t>IW-IS-IIC-1-01-En-dump</t>
    </r>
    <r>
      <rPr>
        <sz val="11"/>
        <rFont val="Calibri (Body)"/>
      </rPr>
      <t xml:space="preserve"> is listed in the following sheets for each PDOR</t>
    </r>
  </si>
  <si>
    <r>
      <t xml:space="preserve">PDORs should be sent by email to </t>
    </r>
    <r>
      <rPr>
        <b/>
        <sz val="11"/>
        <color theme="1"/>
        <rFont val="Calibri"/>
        <scheme val="minor"/>
      </rPr>
      <t xml:space="preserve">solarorbiter_sciops@sciops.esa.int </t>
    </r>
    <r>
      <rPr>
        <sz val="11"/>
        <color theme="1"/>
        <rFont val="Calibri"/>
        <family val="2"/>
        <scheme val="minor"/>
      </rPr>
      <t>in one zipped bundle per instrument. There is no specific convention for zip naming in this case, but please include your insturment name</t>
    </r>
  </si>
  <si>
    <r>
      <t xml:space="preserve">PDORs are due at SOC by </t>
    </r>
    <r>
      <rPr>
        <b/>
        <sz val="11"/>
        <color theme="1"/>
        <rFont val="Calibri"/>
        <scheme val="minor"/>
      </rPr>
      <t>4 May</t>
    </r>
  </si>
  <si>
    <t>Usual millisecond time shifting should be applied to the times in this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</si>
</sst>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:ss;@"/>
    <numFmt numFmtId="165" formatCode="[$-F400]h:mm:ss\ AM/PM"/>
    <numFmt numFmtId="168" formatCode="yyyy\-mm\-dd\Thh:mm:ss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FF"/>
      <name val="Calibri"/>
      <scheme val="minor"/>
    </font>
    <font>
      <sz val="11"/>
      <color theme="1"/>
      <name val="Calibri (Body)"/>
    </font>
    <font>
      <sz val="11"/>
      <color theme="1"/>
      <name val="Calibri"/>
      <family val="2"/>
      <scheme val="minor"/>
    </font>
    <font>
      <sz val="11"/>
      <name val="Calibri (Body)"/>
    </font>
    <font>
      <b/>
      <sz val="11"/>
      <color theme="1"/>
      <name val="Calibri"/>
      <scheme val="minor"/>
    </font>
    <font>
      <sz val="11"/>
      <color rgb="FFFF0000"/>
      <name val="Calibri (Body)"/>
    </font>
    <font>
      <sz val="11"/>
      <color rgb="FF0070C0"/>
      <name val="Calibri (Body)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rgb="FF3F3F3F"/>
      </bottom>
      <diagonal/>
    </border>
  </borders>
  <cellStyleXfs count="70">
    <xf numFmtId="0" fontId="0" fillId="0" borderId="0"/>
    <xf numFmtId="0" fontId="1" fillId="2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42">
    <xf numFmtId="0" fontId="0" fillId="0" borderId="0" xfId="0"/>
    <xf numFmtId="0" fontId="1" fillId="2" borderId="1" xfId="1"/>
    <xf numFmtId="0" fontId="3" fillId="2" borderId="1" xfId="1" applyFont="1"/>
    <xf numFmtId="0" fontId="4" fillId="0" borderId="0" xfId="0" applyFont="1"/>
    <xf numFmtId="0" fontId="2" fillId="0" borderId="0" xfId="0" applyFont="1"/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2" borderId="1" xfId="1" applyFont="1" applyAlignment="1">
      <alignment horizontal="left" vertical="top"/>
    </xf>
    <xf numFmtId="20" fontId="2" fillId="0" borderId="2" xfId="0" applyNumberFormat="1" applyFont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4" fillId="2" borderId="1" xfId="1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20" fontId="4" fillId="2" borderId="1" xfId="1" applyNumberFormat="1" applyFont="1" applyAlignment="1">
      <alignment horizontal="left" vertical="top"/>
    </xf>
    <xf numFmtId="0" fontId="4" fillId="2" borderId="1" xfId="1" applyFont="1"/>
    <xf numFmtId="0" fontId="2" fillId="0" borderId="2" xfId="0" applyFont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3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top" wrapText="1"/>
    </xf>
    <xf numFmtId="164" fontId="3" fillId="2" borderId="1" xfId="1" applyNumberFormat="1" applyFont="1"/>
    <xf numFmtId="164" fontId="4" fillId="0" borderId="0" xfId="0" applyNumberFormat="1" applyFont="1"/>
    <xf numFmtId="164" fontId="2" fillId="0" borderId="0" xfId="0" applyNumberFormat="1" applyFont="1"/>
    <xf numFmtId="164" fontId="4" fillId="0" borderId="2" xfId="0" applyNumberFormat="1" applyFont="1" applyBorder="1" applyAlignment="1">
      <alignment horizontal="left" vertical="top" wrapText="1"/>
    </xf>
    <xf numFmtId="164" fontId="4" fillId="2" borderId="1" xfId="1" applyNumberFormat="1" applyFont="1" applyAlignment="1">
      <alignment horizontal="left" vertical="top"/>
    </xf>
    <xf numFmtId="164" fontId="4" fillId="2" borderId="1" xfId="1" applyNumberFormat="1" applyFont="1"/>
    <xf numFmtId="164" fontId="2" fillId="0" borderId="2" xfId="0" applyNumberFormat="1" applyFont="1" applyBorder="1"/>
    <xf numFmtId="164" fontId="0" fillId="0" borderId="0" xfId="0" applyNumberForma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0" xfId="0" applyFill="1"/>
    <xf numFmtId="0" fontId="0" fillId="10" borderId="0" xfId="0" applyFill="1" applyAlignment="1">
      <alignment horizontal="left"/>
    </xf>
    <xf numFmtId="164" fontId="4" fillId="2" borderId="3" xfId="1" applyNumberFormat="1" applyFont="1" applyBorder="1" applyAlignment="1">
      <alignment horizontal="left" vertical="top"/>
    </xf>
    <xf numFmtId="0" fontId="4" fillId="2" borderId="3" xfId="1" applyFont="1" applyBorder="1" applyAlignment="1">
      <alignment horizontal="left" vertical="top"/>
    </xf>
    <xf numFmtId="21" fontId="2" fillId="0" borderId="2" xfId="0" applyNumberFormat="1" applyFont="1" applyBorder="1" applyAlignment="1">
      <alignment horizontal="left" vertical="top"/>
    </xf>
    <xf numFmtId="0" fontId="0" fillId="0" borderId="2" xfId="0" applyBorder="1"/>
    <xf numFmtId="164" fontId="4" fillId="2" borderId="4" xfId="1" applyNumberFormat="1" applyFont="1" applyBorder="1" applyAlignment="1">
      <alignment horizontal="left" vertical="top"/>
    </xf>
    <xf numFmtId="0" fontId="4" fillId="2" borderId="4" xfId="1" applyFont="1" applyBorder="1" applyAlignment="1">
      <alignment horizontal="left" vertical="top"/>
    </xf>
    <xf numFmtId="0" fontId="4" fillId="2" borderId="4" xfId="1" applyFont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20" fontId="2" fillId="0" borderId="5" xfId="0" applyNumberFormat="1" applyFont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21" fontId="2" fillId="0" borderId="2" xfId="0" applyNumberFormat="1" applyFont="1" applyBorder="1" applyAlignment="1">
      <alignment horizontal="left" vertical="top" wrapText="1"/>
    </xf>
    <xf numFmtId="0" fontId="4" fillId="2" borderId="4" xfId="1" applyFont="1" applyBorder="1"/>
    <xf numFmtId="0" fontId="4" fillId="2" borderId="9" xfId="1" applyFont="1" applyBorder="1" applyAlignment="1">
      <alignment horizontal="left" vertical="top"/>
    </xf>
    <xf numFmtId="0" fontId="4" fillId="2" borderId="9" xfId="1" applyFont="1" applyBorder="1" applyAlignment="1">
      <alignment horizontal="left" vertical="top" wrapText="1"/>
    </xf>
    <xf numFmtId="0" fontId="2" fillId="5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3" fillId="2" borderId="1" xfId="1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20" fontId="2" fillId="0" borderId="2" xfId="0" applyNumberFormat="1" applyFont="1" applyBorder="1" applyAlignment="1">
      <alignment horizontal="left" vertical="top" wrapText="1"/>
    </xf>
    <xf numFmtId="0" fontId="4" fillId="2" borderId="4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21" fontId="6" fillId="0" borderId="2" xfId="0" applyNumberFormat="1" applyFont="1" applyBorder="1" applyAlignment="1">
      <alignment horizontal="left" vertical="top"/>
    </xf>
    <xf numFmtId="0" fontId="7" fillId="5" borderId="2" xfId="0" applyFont="1" applyFill="1" applyBorder="1" applyAlignment="1">
      <alignment horizontal="left" vertical="top" wrapText="1"/>
    </xf>
    <xf numFmtId="21" fontId="2" fillId="0" borderId="5" xfId="0" applyNumberFormat="1" applyFont="1" applyBorder="1" applyAlignment="1">
      <alignment horizontal="left" vertical="top"/>
    </xf>
    <xf numFmtId="0" fontId="4" fillId="2" borderId="3" xfId="1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21" fontId="6" fillId="0" borderId="2" xfId="0" applyNumberFormat="1" applyFont="1" applyBorder="1" applyAlignment="1">
      <alignment horizontal="left" vertical="top" wrapText="1"/>
    </xf>
    <xf numFmtId="0" fontId="2" fillId="4" borderId="2" xfId="0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2" fillId="0" borderId="5" xfId="0" applyFont="1" applyBorder="1" applyAlignment="1">
      <alignment horizontal="left" vertical="top" wrapText="1"/>
    </xf>
    <xf numFmtId="0" fontId="4" fillId="2" borderId="1" xfId="1" applyFont="1" applyAlignment="1">
      <alignment wrapText="1"/>
    </xf>
    <xf numFmtId="20" fontId="2" fillId="0" borderId="2" xfId="0" applyNumberFormat="1" applyFont="1" applyFill="1" applyBorder="1" applyAlignment="1">
      <alignment horizontal="left" vertical="top" wrapText="1"/>
    </xf>
    <xf numFmtId="20" fontId="2" fillId="0" borderId="5" xfId="0" applyNumberFormat="1" applyFont="1" applyBorder="1" applyAlignment="1">
      <alignment horizontal="left" vertical="top" wrapText="1"/>
    </xf>
    <xf numFmtId="20" fontId="4" fillId="2" borderId="1" xfId="1" applyNumberFormat="1" applyFont="1" applyAlignment="1">
      <alignment horizontal="left" vertical="top" wrapText="1"/>
    </xf>
    <xf numFmtId="20" fontId="2" fillId="0" borderId="2" xfId="0" applyNumberFormat="1" applyFont="1" applyBorder="1" applyAlignment="1">
      <alignment horizontal="left" vertical="top"/>
    </xf>
    <xf numFmtId="0" fontId="2" fillId="0" borderId="2" xfId="0" applyFont="1" applyFill="1" applyBorder="1"/>
    <xf numFmtId="0" fontId="10" fillId="0" borderId="0" xfId="0" applyFont="1"/>
    <xf numFmtId="0" fontId="4" fillId="0" borderId="6" xfId="0" applyFont="1" applyFill="1" applyBorder="1" applyAlignment="1">
      <alignment horizontal="left" vertical="top" wrapText="1"/>
    </xf>
    <xf numFmtId="21" fontId="0" fillId="0" borderId="2" xfId="0" applyNumberFormat="1" applyFont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20" fontId="2" fillId="0" borderId="2" xfId="0" applyNumberFormat="1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21" fontId="0" fillId="0" borderId="2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20" fontId="2" fillId="0" borderId="5" xfId="0" applyNumberFormat="1" applyFont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21" fontId="2" fillId="0" borderId="5" xfId="0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20" fontId="2" fillId="0" borderId="5" xfId="0" applyNumberFormat="1" applyFont="1" applyFill="1" applyBorder="1" applyAlignment="1">
      <alignment horizontal="left" vertical="top" wrapText="1"/>
    </xf>
    <xf numFmtId="20" fontId="2" fillId="0" borderId="6" xfId="0" applyNumberFormat="1" applyFont="1" applyFill="1" applyBorder="1" applyAlignment="1">
      <alignment horizontal="left" vertical="top" wrapText="1"/>
    </xf>
    <xf numFmtId="20" fontId="2" fillId="0" borderId="7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21" fontId="6" fillId="0" borderId="5" xfId="0" applyNumberFormat="1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20" fontId="2" fillId="0" borderId="5" xfId="0" applyNumberFormat="1" applyFont="1" applyBorder="1" applyAlignment="1">
      <alignment horizontal="left" vertical="top" wrapText="1"/>
    </xf>
    <xf numFmtId="20" fontId="2" fillId="0" borderId="6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165" fontId="14" fillId="0" borderId="2" xfId="0" applyNumberFormat="1" applyFont="1" applyBorder="1" applyAlignment="1">
      <alignment horizontal="left" vertical="top"/>
    </xf>
    <xf numFmtId="46" fontId="4" fillId="0" borderId="0" xfId="0" applyNumberFormat="1" applyFont="1"/>
    <xf numFmtId="168" fontId="2" fillId="0" borderId="2" xfId="0" applyNumberFormat="1" applyFont="1" applyBorder="1" applyAlignment="1">
      <alignment horizontal="left" vertical="top"/>
    </xf>
    <xf numFmtId="168" fontId="2" fillId="0" borderId="5" xfId="0" applyNumberFormat="1" applyFont="1" applyBorder="1" applyAlignment="1">
      <alignment horizontal="left" vertical="top"/>
    </xf>
    <xf numFmtId="168" fontId="0" fillId="0" borderId="6" xfId="0" applyNumberFormat="1" applyBorder="1" applyAlignment="1">
      <alignment horizontal="left" vertical="top"/>
    </xf>
    <xf numFmtId="168" fontId="0" fillId="0" borderId="7" xfId="0" applyNumberFormat="1" applyBorder="1" applyAlignment="1">
      <alignment horizontal="left" vertical="top"/>
    </xf>
    <xf numFmtId="168" fontId="2" fillId="0" borderId="5" xfId="0" applyNumberFormat="1" applyFont="1" applyBorder="1" applyAlignment="1">
      <alignment horizontal="left" vertical="top"/>
    </xf>
    <xf numFmtId="168" fontId="2" fillId="0" borderId="8" xfId="0" applyNumberFormat="1" applyFont="1" applyBorder="1" applyAlignment="1">
      <alignment horizontal="left" vertical="top"/>
    </xf>
    <xf numFmtId="168" fontId="2" fillId="0" borderId="10" xfId="0" applyNumberFormat="1" applyFont="1" applyBorder="1" applyAlignment="1">
      <alignment horizontal="left" vertical="top"/>
    </xf>
    <xf numFmtId="168" fontId="0" fillId="0" borderId="2" xfId="0" applyNumberFormat="1" applyBorder="1" applyAlignment="1">
      <alignment horizontal="left"/>
    </xf>
    <xf numFmtId="168" fontId="0" fillId="0" borderId="2" xfId="0" applyNumberFormat="1" applyBorder="1" applyAlignment="1">
      <alignment horizontal="left" vertical="top"/>
    </xf>
    <xf numFmtId="168" fontId="2" fillId="0" borderId="8" xfId="0" applyNumberFormat="1" applyFont="1" applyBorder="1" applyAlignment="1">
      <alignment horizontal="left" vertical="top"/>
    </xf>
    <xf numFmtId="168" fontId="2" fillId="0" borderId="6" xfId="0" applyNumberFormat="1" applyFont="1" applyBorder="1" applyAlignment="1">
      <alignment horizontal="left" vertical="top"/>
    </xf>
    <xf numFmtId="168" fontId="2" fillId="0" borderId="0" xfId="0" applyNumberFormat="1" applyFont="1" applyBorder="1" applyAlignment="1">
      <alignment horizontal="left" vertical="top"/>
    </xf>
    <xf numFmtId="46" fontId="4" fillId="0" borderId="0" xfId="0" applyNumberFormat="1" applyFont="1" applyAlignment="1">
      <alignment wrapText="1"/>
    </xf>
    <xf numFmtId="168" fontId="4" fillId="2" borderId="1" xfId="1" applyNumberFormat="1" applyFont="1" applyAlignment="1">
      <alignment horizontal="left" vertical="top"/>
    </xf>
    <xf numFmtId="168" fontId="4" fillId="2" borderId="9" xfId="1" applyNumberFormat="1" applyFont="1" applyBorder="1" applyAlignment="1">
      <alignment horizontal="left" vertical="top"/>
    </xf>
    <xf numFmtId="168" fontId="2" fillId="0" borderId="2" xfId="0" applyNumberFormat="1" applyFont="1" applyFill="1" applyBorder="1" applyAlignment="1">
      <alignment horizontal="left" vertical="top"/>
    </xf>
    <xf numFmtId="168" fontId="0" fillId="0" borderId="6" xfId="0" applyNumberFormat="1" applyBorder="1" applyAlignment="1">
      <alignment horizontal="left" vertical="top"/>
    </xf>
    <xf numFmtId="168" fontId="2" fillId="0" borderId="5" xfId="0" applyNumberFormat="1" applyFont="1" applyFill="1" applyBorder="1" applyAlignment="1">
      <alignment horizontal="left" vertical="top"/>
    </xf>
    <xf numFmtId="168" fontId="2" fillId="0" borderId="6" xfId="0" applyNumberFormat="1" applyFont="1" applyFill="1" applyBorder="1" applyAlignment="1">
      <alignment horizontal="left" vertical="top"/>
    </xf>
    <xf numFmtId="168" fontId="2" fillId="0" borderId="7" xfId="0" applyNumberFormat="1" applyFont="1" applyFill="1" applyBorder="1" applyAlignment="1">
      <alignment horizontal="left" vertical="top"/>
    </xf>
    <xf numFmtId="168" fontId="2" fillId="0" borderId="6" xfId="0" applyNumberFormat="1" applyFont="1" applyBorder="1" applyAlignment="1">
      <alignment horizontal="left" vertical="top"/>
    </xf>
    <xf numFmtId="168" fontId="4" fillId="2" borderId="3" xfId="1" applyNumberFormat="1" applyFont="1" applyBorder="1" applyAlignment="1">
      <alignment horizontal="left" vertical="top"/>
    </xf>
    <xf numFmtId="168" fontId="4" fillId="2" borderId="4" xfId="1" applyNumberFormat="1" applyFont="1" applyBorder="1" applyAlignment="1">
      <alignment horizontal="left"/>
    </xf>
    <xf numFmtId="168" fontId="2" fillId="0" borderId="2" xfId="0" applyNumberFormat="1" applyFont="1" applyBorder="1" applyAlignment="1">
      <alignment horizontal="left"/>
    </xf>
    <xf numFmtId="0" fontId="15" fillId="0" borderId="0" xfId="0" applyFont="1"/>
  </cellXfs>
  <cellStyles count="70">
    <cellStyle name="Check Cell" xfId="1" builtinId="2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1.xml"/><Relationship Id="rId12" Type="http://schemas.openxmlformats.org/officeDocument/2006/relationships/customXml" Target="../customXml/item2.xml"/><Relationship Id="rId1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A17" sqref="A17"/>
    </sheetView>
  </sheetViews>
  <sheetFormatPr baseColWidth="10" defaultColWidth="8.83203125" defaultRowHeight="15" x14ac:dyDescent="0.2"/>
  <sheetData>
    <row r="1" spans="1:2" x14ac:dyDescent="0.2">
      <c r="A1" t="s">
        <v>186</v>
      </c>
    </row>
    <row r="3" spans="1:2" x14ac:dyDescent="0.2">
      <c r="A3" s="33" t="s">
        <v>18</v>
      </c>
      <c r="B3" t="s">
        <v>14</v>
      </c>
    </row>
    <row r="4" spans="1:2" x14ac:dyDescent="0.2">
      <c r="A4" s="34" t="s">
        <v>17</v>
      </c>
      <c r="B4" t="s">
        <v>13</v>
      </c>
    </row>
    <row r="5" spans="1:2" x14ac:dyDescent="0.2">
      <c r="A5" s="35" t="s">
        <v>19</v>
      </c>
      <c r="B5" s="36" t="s">
        <v>15</v>
      </c>
    </row>
    <row r="6" spans="1:2" x14ac:dyDescent="0.2">
      <c r="A6" s="37" t="s">
        <v>20</v>
      </c>
      <c r="B6" t="s">
        <v>16</v>
      </c>
    </row>
    <row r="9" spans="1:2" x14ac:dyDescent="0.2">
      <c r="A9" s="141" t="s">
        <v>187</v>
      </c>
    </row>
    <row r="11" spans="1:2" x14ac:dyDescent="0.2">
      <c r="A11" t="s">
        <v>188</v>
      </c>
    </row>
    <row r="13" spans="1:2" x14ac:dyDescent="0.2">
      <c r="A13" t="s">
        <v>189</v>
      </c>
    </row>
    <row r="15" spans="1:2" x14ac:dyDescent="0.2">
      <c r="A15" t="s">
        <v>190</v>
      </c>
    </row>
    <row r="16" spans="1:2" x14ac:dyDescent="0.2">
      <c r="A16" t="s">
        <v>191</v>
      </c>
    </row>
    <row r="17" spans="1:1" x14ac:dyDescent="0.2">
      <c r="A17" t="s">
        <v>194</v>
      </c>
    </row>
    <row r="19" spans="1:1" x14ac:dyDescent="0.2">
      <c r="A19" t="s">
        <v>192</v>
      </c>
    </row>
    <row r="21" spans="1:1" x14ac:dyDescent="0.2">
      <c r="A21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8" zoomScale="85" zoomScaleNormal="85" zoomScalePageLayoutView="85" workbookViewId="0">
      <selection activeCell="A37" sqref="A37"/>
    </sheetView>
  </sheetViews>
  <sheetFormatPr baseColWidth="10" defaultColWidth="8.83203125" defaultRowHeight="15" x14ac:dyDescent="0.2"/>
  <cols>
    <col min="1" max="1" width="24.5" style="32" customWidth="1"/>
    <col min="2" max="2" width="31.5" customWidth="1"/>
    <col min="3" max="3" width="83.5" customWidth="1"/>
    <col min="4" max="4" width="25.5" customWidth="1"/>
    <col min="5" max="5" width="34.83203125" customWidth="1"/>
    <col min="6" max="6" width="43.33203125" customWidth="1"/>
  </cols>
  <sheetData>
    <row r="1" spans="1:6" s="2" customFormat="1" ht="21" thickTop="1" thickBot="1" x14ac:dyDescent="0.3">
      <c r="A1" s="25" t="s">
        <v>3</v>
      </c>
      <c r="B1" s="2" t="s">
        <v>26</v>
      </c>
      <c r="C1" s="2" t="s">
        <v>5</v>
      </c>
      <c r="D1" s="2" t="s">
        <v>9</v>
      </c>
    </row>
    <row r="2" spans="1:6" ht="16" thickTop="1" x14ac:dyDescent="0.2">
      <c r="A2" s="26"/>
      <c r="B2" s="116">
        <f>SUM(D9:D36)</f>
        <v>3.8171296296296293E-2</v>
      </c>
      <c r="C2" s="3"/>
      <c r="D2" s="20" t="s">
        <v>88</v>
      </c>
      <c r="E2" s="20"/>
    </row>
    <row r="3" spans="1:6" x14ac:dyDescent="0.2">
      <c r="A3" s="26"/>
      <c r="B3" s="3"/>
      <c r="C3" s="3"/>
      <c r="D3" s="19" t="s">
        <v>34</v>
      </c>
      <c r="E3" s="19"/>
    </row>
    <row r="4" spans="1:6" x14ac:dyDescent="0.2">
      <c r="A4" s="26"/>
      <c r="B4" s="3"/>
      <c r="C4" s="3"/>
      <c r="D4" s="21" t="s">
        <v>35</v>
      </c>
      <c r="E4" s="21"/>
    </row>
    <row r="5" spans="1:6" ht="15.75" customHeight="1" x14ac:dyDescent="0.2">
      <c r="A5" s="26"/>
      <c r="B5" s="3"/>
      <c r="C5" s="3"/>
      <c r="D5" s="22" t="s">
        <v>36</v>
      </c>
      <c r="E5" s="22"/>
    </row>
    <row r="6" spans="1:6" x14ac:dyDescent="0.2">
      <c r="A6" s="27"/>
      <c r="B6" s="4"/>
      <c r="C6" s="4"/>
      <c r="D6" s="4"/>
      <c r="E6" s="4"/>
    </row>
    <row r="7" spans="1:6" ht="31" thickBot="1" x14ac:dyDescent="0.25">
      <c r="A7" s="28" t="s">
        <v>179</v>
      </c>
      <c r="B7" s="5" t="s">
        <v>11</v>
      </c>
      <c r="C7" s="6" t="s">
        <v>30</v>
      </c>
      <c r="D7" s="5" t="s">
        <v>29</v>
      </c>
      <c r="E7" s="6" t="s">
        <v>108</v>
      </c>
      <c r="F7" s="83"/>
    </row>
    <row r="8" spans="1:6" s="1" customFormat="1" ht="17" thickTop="1" thickBot="1" x14ac:dyDescent="0.25">
      <c r="A8" s="38"/>
      <c r="B8" s="39"/>
      <c r="C8" s="39" t="s">
        <v>0</v>
      </c>
      <c r="D8" s="39"/>
      <c r="E8" s="39"/>
    </row>
    <row r="9" spans="1:6" ht="46" thickTop="1" x14ac:dyDescent="0.2">
      <c r="A9" s="117">
        <v>43975.625</v>
      </c>
      <c r="B9" s="8" t="s">
        <v>32</v>
      </c>
      <c r="C9" s="12" t="s">
        <v>170</v>
      </c>
      <c r="D9" s="84">
        <f>TIME(0,0,4)</f>
        <v>4.6296296296296294E-5</v>
      </c>
      <c r="E9" s="46"/>
      <c r="F9" s="15"/>
    </row>
    <row r="10" spans="1:6" ht="30" x14ac:dyDescent="0.2">
      <c r="A10" s="117">
        <f>A9+D9</f>
        <v>43975.6250462963</v>
      </c>
      <c r="B10" s="8" t="s">
        <v>40</v>
      </c>
      <c r="C10" s="12" t="s">
        <v>138</v>
      </c>
      <c r="D10" s="84">
        <f>TIME(0,0,1)</f>
        <v>1.1574074074074073E-5</v>
      </c>
      <c r="E10" s="10"/>
      <c r="F10" s="66"/>
    </row>
    <row r="11" spans="1:6" ht="30" x14ac:dyDescent="0.2">
      <c r="A11" s="121">
        <f>A10+D10</f>
        <v>43975.625057870377</v>
      </c>
      <c r="B11" s="10" t="s">
        <v>89</v>
      </c>
      <c r="C11" s="11" t="s">
        <v>23</v>
      </c>
      <c r="D11" s="115">
        <f>TIME(0,1,15)</f>
        <v>8.6805555555555551E-4</v>
      </c>
      <c r="E11" s="10"/>
    </row>
    <row r="12" spans="1:6" x14ac:dyDescent="0.2">
      <c r="A12" s="121">
        <f>A11+D11</f>
        <v>43975.625925925931</v>
      </c>
      <c r="B12" s="8" t="s">
        <v>33</v>
      </c>
      <c r="C12" s="9" t="s">
        <v>22</v>
      </c>
      <c r="D12" s="40">
        <f>TIME(0,0,50)</f>
        <v>5.7870370370370378E-4</v>
      </c>
      <c r="E12" s="10"/>
    </row>
    <row r="13" spans="1:6" ht="30" x14ac:dyDescent="0.2">
      <c r="A13" s="121">
        <f>A12+D12</f>
        <v>43975.626504629632</v>
      </c>
      <c r="B13" s="8" t="s">
        <v>41</v>
      </c>
      <c r="C13" s="13" t="s">
        <v>149</v>
      </c>
      <c r="D13" s="40">
        <f>TIME(0,0,1)</f>
        <v>1.1574074074074073E-5</v>
      </c>
      <c r="E13" s="10"/>
    </row>
    <row r="14" spans="1:6" ht="16" thickBot="1" x14ac:dyDescent="0.25">
      <c r="A14" s="121">
        <f>A13+D13</f>
        <v>43975.626516203709</v>
      </c>
      <c r="B14" s="46" t="s">
        <v>24</v>
      </c>
      <c r="C14" s="85" t="s">
        <v>171</v>
      </c>
      <c r="D14" s="84">
        <f>TIME(0,6,0)</f>
        <v>4.1666666666666666E-3</v>
      </c>
      <c r="E14" s="10"/>
    </row>
    <row r="15" spans="1:6" s="1" customFormat="1" ht="17" thickTop="1" thickBot="1" x14ac:dyDescent="0.25">
      <c r="A15" s="42"/>
      <c r="B15" s="43"/>
      <c r="C15" s="44" t="s">
        <v>154</v>
      </c>
      <c r="D15" s="44"/>
      <c r="E15" s="43"/>
    </row>
    <row r="16" spans="1:6" ht="31" thickTop="1" x14ac:dyDescent="0.2">
      <c r="A16" s="122">
        <f>A14+D14</f>
        <v>43975.630682870375</v>
      </c>
      <c r="B16" s="93" t="s">
        <v>42</v>
      </c>
      <c r="C16" s="94" t="s">
        <v>139</v>
      </c>
      <c r="D16" s="97">
        <f>TIME(0,0,1)</f>
        <v>1.1574074074074073E-5</v>
      </c>
      <c r="E16" s="55" t="s">
        <v>104</v>
      </c>
      <c r="F16" s="66"/>
    </row>
    <row r="17" spans="1:5" ht="62.25" customHeight="1" x14ac:dyDescent="0.2">
      <c r="A17" s="119"/>
      <c r="B17" s="91"/>
      <c r="C17" s="95"/>
      <c r="D17" s="98"/>
      <c r="E17" s="9" t="s">
        <v>6</v>
      </c>
    </row>
    <row r="18" spans="1:5" ht="255" x14ac:dyDescent="0.2">
      <c r="A18" s="120"/>
      <c r="B18" s="92"/>
      <c r="C18" s="96"/>
      <c r="D18" s="99"/>
      <c r="E18" s="13" t="s">
        <v>153</v>
      </c>
    </row>
    <row r="19" spans="1:5" ht="49.5" customHeight="1" x14ac:dyDescent="0.2">
      <c r="A19" s="125">
        <f>A16+D16</f>
        <v>43975.630694444451</v>
      </c>
      <c r="B19" s="8" t="s">
        <v>24</v>
      </c>
      <c r="C19" s="86" t="s">
        <v>172</v>
      </c>
      <c r="D19" s="84">
        <f>TIME(0,5,0)</f>
        <v>3.472222222222222E-3</v>
      </c>
      <c r="E19" s="41"/>
    </row>
    <row r="20" spans="1:5" ht="49.5" customHeight="1" x14ac:dyDescent="0.2">
      <c r="A20" s="117"/>
      <c r="B20" s="8" t="s">
        <v>24</v>
      </c>
      <c r="C20" s="10" t="s">
        <v>31</v>
      </c>
      <c r="D20" s="10"/>
      <c r="E20" s="9" t="s">
        <v>7</v>
      </c>
    </row>
    <row r="21" spans="1:5" ht="49.5" customHeight="1" x14ac:dyDescent="0.2">
      <c r="A21" s="118">
        <f>A19+D19</f>
        <v>43975.63416666667</v>
      </c>
      <c r="B21" s="87" t="s">
        <v>40</v>
      </c>
      <c r="C21" s="88" t="s">
        <v>21</v>
      </c>
      <c r="D21" s="89">
        <f>TIME(0,0,1)</f>
        <v>1.1574074074074073E-5</v>
      </c>
      <c r="E21" s="55" t="s">
        <v>109</v>
      </c>
    </row>
    <row r="22" spans="1:5" ht="49.5" customHeight="1" thickBot="1" x14ac:dyDescent="0.25">
      <c r="A22" s="123"/>
      <c r="B22" s="87"/>
      <c r="C22" s="88"/>
      <c r="D22" s="90"/>
      <c r="E22" s="58" t="s">
        <v>144</v>
      </c>
    </row>
    <row r="23" spans="1:5" s="1" customFormat="1" ht="17" thickTop="1" thickBot="1" x14ac:dyDescent="0.25">
      <c r="A23" s="29"/>
      <c r="B23" s="16"/>
      <c r="C23" s="14" t="s">
        <v>54</v>
      </c>
      <c r="D23" s="14"/>
      <c r="E23" s="7"/>
    </row>
    <row r="24" spans="1:5" ht="50.25" customHeight="1" thickTop="1" x14ac:dyDescent="0.2">
      <c r="A24" s="126">
        <f>A21+D21</f>
        <v>43975.634178240747</v>
      </c>
      <c r="B24" s="8" t="s">
        <v>43</v>
      </c>
      <c r="C24" s="11" t="s">
        <v>37</v>
      </c>
      <c r="D24" s="40">
        <f>TIME(0,0,5)</f>
        <v>5.7870370370370366E-5</v>
      </c>
      <c r="E24" s="10"/>
    </row>
    <row r="25" spans="1:5" ht="50.25" customHeight="1" x14ac:dyDescent="0.2">
      <c r="A25" s="127">
        <f>A24+D24</f>
        <v>43975.634236111116</v>
      </c>
      <c r="B25" s="8" t="s">
        <v>45</v>
      </c>
      <c r="C25" s="9" t="s">
        <v>38</v>
      </c>
      <c r="D25" s="40">
        <f>TIME(0,0,50)</f>
        <v>5.7870370370370378E-4</v>
      </c>
      <c r="E25" s="10"/>
    </row>
    <row r="26" spans="1:5" ht="50.25" customHeight="1" x14ac:dyDescent="0.2">
      <c r="A26" s="127">
        <f>A25+D25</f>
        <v>43975.634814814817</v>
      </c>
      <c r="B26" s="80" t="s">
        <v>24</v>
      </c>
      <c r="C26" s="46" t="s">
        <v>150</v>
      </c>
      <c r="D26" s="40">
        <f>TIME(0,30,0)</f>
        <v>2.0833333333333332E-2</v>
      </c>
      <c r="E26" s="46"/>
    </row>
    <row r="27" spans="1:5" ht="50.25" customHeight="1" x14ac:dyDescent="0.2">
      <c r="A27" s="127">
        <f>A26+D26</f>
        <v>43975.655648148153</v>
      </c>
      <c r="B27" s="8" t="s">
        <v>44</v>
      </c>
      <c r="C27" s="13" t="s">
        <v>145</v>
      </c>
      <c r="D27" s="40">
        <f>TIME(0,0,1)</f>
        <v>1.1574074074074073E-5</v>
      </c>
      <c r="E27" s="10"/>
    </row>
    <row r="28" spans="1:5" ht="50.25" customHeight="1" x14ac:dyDescent="0.2">
      <c r="A28" s="127">
        <f>A27+D27</f>
        <v>43975.65565972223</v>
      </c>
      <c r="B28" s="8" t="s">
        <v>42</v>
      </c>
      <c r="C28" s="12" t="s">
        <v>139</v>
      </c>
      <c r="D28" s="84">
        <f>TIME(0,0,1)</f>
        <v>1.1574074074074073E-5</v>
      </c>
      <c r="E28" s="13" t="s">
        <v>151</v>
      </c>
    </row>
    <row r="29" spans="1:5" ht="50.25" customHeight="1" thickBot="1" x14ac:dyDescent="0.25">
      <c r="A29" s="127">
        <f>A28+D28</f>
        <v>43975.655671296307</v>
      </c>
      <c r="B29" s="8" t="s">
        <v>24</v>
      </c>
      <c r="C29" s="40" t="s">
        <v>58</v>
      </c>
      <c r="D29" s="40">
        <f>TIME(0,5,0)</f>
        <v>3.472222222222222E-3</v>
      </c>
      <c r="E29" s="46" t="s">
        <v>39</v>
      </c>
    </row>
    <row r="30" spans="1:5" s="1" customFormat="1" ht="17" thickTop="1" thickBot="1" x14ac:dyDescent="0.25">
      <c r="A30" s="42"/>
      <c r="B30" s="43"/>
      <c r="C30" s="44" t="s">
        <v>60</v>
      </c>
      <c r="D30" s="44"/>
      <c r="E30" s="43"/>
    </row>
    <row r="31" spans="1:5" ht="31" thickTop="1" x14ac:dyDescent="0.2">
      <c r="A31" s="117">
        <f>A29+D29</f>
        <v>43975.659143518526</v>
      </c>
      <c r="B31" s="8" t="s">
        <v>40</v>
      </c>
      <c r="C31" s="12" t="s">
        <v>21</v>
      </c>
      <c r="D31" s="40">
        <f>TIME(0,0,1)</f>
        <v>1.1574074074074073E-5</v>
      </c>
      <c r="E31" s="10"/>
    </row>
    <row r="32" spans="1:5" ht="30" x14ac:dyDescent="0.2">
      <c r="A32" s="128">
        <f>A31+D31</f>
        <v>43975.659155092602</v>
      </c>
      <c r="B32" s="47" t="s">
        <v>90</v>
      </c>
      <c r="C32" s="59" t="s">
        <v>61</v>
      </c>
      <c r="D32" s="40">
        <f>TIME(0,0,15)</f>
        <v>1.7361111111111112E-4</v>
      </c>
      <c r="E32" s="49"/>
    </row>
    <row r="33" spans="1:6" x14ac:dyDescent="0.2">
      <c r="A33" s="128">
        <f>A32+D32</f>
        <v>43975.65932870371</v>
      </c>
      <c r="B33" s="46" t="s">
        <v>24</v>
      </c>
      <c r="C33" s="57" t="s">
        <v>52</v>
      </c>
      <c r="D33" s="40">
        <f>TIME(0,0,30)</f>
        <v>3.4722222222222224E-4</v>
      </c>
      <c r="E33" s="46"/>
    </row>
    <row r="34" spans="1:6" ht="30" x14ac:dyDescent="0.2">
      <c r="A34" s="128">
        <f>A33+D33</f>
        <v>43975.659675925934</v>
      </c>
      <c r="B34" s="47" t="s">
        <v>42</v>
      </c>
      <c r="C34" s="48" t="s">
        <v>139</v>
      </c>
      <c r="D34" s="40">
        <f>TIME(0,0,1)</f>
        <v>1.1574074074074073E-5</v>
      </c>
      <c r="E34" s="55" t="s">
        <v>106</v>
      </c>
    </row>
    <row r="35" spans="1:6" ht="49.5" customHeight="1" x14ac:dyDescent="0.2">
      <c r="A35" s="128">
        <f>A34+D34</f>
        <v>43975.65968750001</v>
      </c>
      <c r="B35" s="8" t="s">
        <v>24</v>
      </c>
      <c r="C35" s="10" t="s">
        <v>25</v>
      </c>
      <c r="D35" s="40">
        <f>TIME(0,5,0)</f>
        <v>3.472222222222222E-3</v>
      </c>
      <c r="E35" s="41"/>
    </row>
    <row r="36" spans="1:6" ht="49.5" customHeight="1" thickBot="1" x14ac:dyDescent="0.25">
      <c r="A36" s="128">
        <f>A35+D35</f>
        <v>43975.663159722229</v>
      </c>
      <c r="B36" s="47" t="s">
        <v>40</v>
      </c>
      <c r="C36" s="12" t="s">
        <v>21</v>
      </c>
      <c r="D36" s="40">
        <f>TIME(0,0,1)</f>
        <v>1.1574074074074073E-5</v>
      </c>
      <c r="E36" s="55" t="s">
        <v>105</v>
      </c>
      <c r="F36" s="82"/>
    </row>
    <row r="37" spans="1:6" s="1" customFormat="1" ht="17" thickTop="1" thickBot="1" x14ac:dyDescent="0.25">
      <c r="A37" s="30"/>
      <c r="B37" s="17"/>
      <c r="C37" s="17" t="s">
        <v>47</v>
      </c>
      <c r="D37" s="17"/>
      <c r="E37" s="17"/>
    </row>
    <row r="38" spans="1:6" ht="16" thickTop="1" x14ac:dyDescent="0.2">
      <c r="A38" s="31"/>
      <c r="B38" s="18"/>
      <c r="C38" s="18" t="s">
        <v>48</v>
      </c>
      <c r="D38" s="18"/>
      <c r="E38" s="18"/>
    </row>
    <row r="39" spans="1:6" x14ac:dyDescent="0.2">
      <c r="A39" s="31"/>
      <c r="B39" s="18"/>
      <c r="C39" s="20" t="s">
        <v>91</v>
      </c>
      <c r="D39" s="18"/>
      <c r="E39" s="18"/>
    </row>
    <row r="40" spans="1:6" x14ac:dyDescent="0.2">
      <c r="A40" s="31"/>
      <c r="B40" s="18"/>
      <c r="C40" s="19" t="s">
        <v>46</v>
      </c>
      <c r="D40" s="18"/>
    </row>
    <row r="41" spans="1:6" x14ac:dyDescent="0.2">
      <c r="A41" s="31"/>
      <c r="B41" s="18"/>
      <c r="C41" s="21" t="s">
        <v>50</v>
      </c>
      <c r="D41" s="18"/>
    </row>
    <row r="42" spans="1:6" x14ac:dyDescent="0.2">
      <c r="A42" s="31"/>
      <c r="B42" s="18"/>
      <c r="C42" s="22" t="s">
        <v>49</v>
      </c>
      <c r="D42" s="18"/>
      <c r="E42" s="18"/>
    </row>
  </sheetData>
  <mergeCells count="8">
    <mergeCell ref="A16:A18"/>
    <mergeCell ref="B16:B18"/>
    <mergeCell ref="C16:C18"/>
    <mergeCell ref="D16:D18"/>
    <mergeCell ref="A21:A22"/>
    <mergeCell ref="B21:B22"/>
    <mergeCell ref="C21:C22"/>
    <mergeCell ref="D21:D2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85" zoomScaleNormal="85" zoomScalePageLayoutView="85" workbookViewId="0">
      <selection activeCell="A18" sqref="A18"/>
    </sheetView>
  </sheetViews>
  <sheetFormatPr baseColWidth="10" defaultColWidth="8.83203125" defaultRowHeight="15" x14ac:dyDescent="0.2"/>
  <cols>
    <col min="1" max="1" width="23.33203125" customWidth="1"/>
    <col min="2" max="2" width="23.33203125" style="66" bestFit="1" customWidth="1"/>
    <col min="3" max="3" width="62.5" customWidth="1"/>
    <col min="4" max="4" width="29" customWidth="1"/>
    <col min="5" max="5" width="32.6640625" customWidth="1"/>
    <col min="6" max="6" width="52.5" customWidth="1"/>
  </cols>
  <sheetData>
    <row r="1" spans="1:6" s="2" customFormat="1" ht="21" thickTop="1" thickBot="1" x14ac:dyDescent="0.3">
      <c r="A1" s="2" t="s">
        <v>4</v>
      </c>
      <c r="B1" s="60" t="s">
        <v>26</v>
      </c>
      <c r="C1" s="2" t="s">
        <v>10</v>
      </c>
      <c r="D1" s="2" t="s">
        <v>9</v>
      </c>
    </row>
    <row r="2" spans="1:6" ht="16" thickTop="1" x14ac:dyDescent="0.2">
      <c r="A2" s="4"/>
      <c r="B2" s="129">
        <f>SUM(D6:D18)</f>
        <v>1.4999999999999999E-2</v>
      </c>
      <c r="C2" s="4"/>
      <c r="D2" t="s">
        <v>64</v>
      </c>
    </row>
    <row r="3" spans="1:6" x14ac:dyDescent="0.2">
      <c r="A3" s="4"/>
      <c r="B3" s="62"/>
      <c r="C3" s="4"/>
      <c r="D3" s="4"/>
      <c r="E3" s="4"/>
    </row>
    <row r="4" spans="1:6" ht="31" thickBot="1" x14ac:dyDescent="0.25">
      <c r="A4" s="28" t="s">
        <v>12</v>
      </c>
      <c r="B4" s="5" t="s">
        <v>11</v>
      </c>
      <c r="C4" s="6" t="s">
        <v>30</v>
      </c>
      <c r="D4" s="5" t="s">
        <v>29</v>
      </c>
      <c r="E4" s="6" t="s">
        <v>27</v>
      </c>
      <c r="F4" s="83"/>
    </row>
    <row r="5" spans="1:6" s="1" customFormat="1" ht="17" thickTop="1" thickBot="1" x14ac:dyDescent="0.25">
      <c r="A5" s="7"/>
      <c r="B5" s="14"/>
      <c r="C5" s="39" t="s">
        <v>0</v>
      </c>
      <c r="D5" s="7"/>
      <c r="E5" s="7"/>
    </row>
    <row r="6" spans="1:6" ht="31" thickTop="1" x14ac:dyDescent="0.2">
      <c r="A6" s="117">
        <v>43975.666666666664</v>
      </c>
      <c r="B6" s="63" t="s">
        <v>92</v>
      </c>
      <c r="C6" s="12" t="s">
        <v>140</v>
      </c>
      <c r="D6" s="40">
        <f>TIME(0,0,1)</f>
        <v>1.1574074074074073E-5</v>
      </c>
      <c r="E6" s="10"/>
      <c r="F6" s="66"/>
    </row>
    <row r="7" spans="1:6" ht="45" x14ac:dyDescent="0.2">
      <c r="A7" s="117">
        <f>A6+D6</f>
        <v>43975.666678240741</v>
      </c>
      <c r="B7" s="15" t="s">
        <v>93</v>
      </c>
      <c r="C7" s="11" t="s">
        <v>56</v>
      </c>
      <c r="D7" s="40">
        <f>TIME(0,0,15)</f>
        <v>1.7361111111111112E-4</v>
      </c>
      <c r="E7" s="10"/>
    </row>
    <row r="8" spans="1:6" ht="16" thickBot="1" x14ac:dyDescent="0.25">
      <c r="A8" s="117">
        <f>A7+D7</f>
        <v>43975.666851851849</v>
      </c>
      <c r="B8" s="15" t="s">
        <v>24</v>
      </c>
      <c r="C8" s="24" t="s">
        <v>25</v>
      </c>
      <c r="D8" s="40">
        <f>TIME(0,0,30)</f>
        <v>3.4722222222222224E-4</v>
      </c>
      <c r="E8" s="10"/>
    </row>
    <row r="9" spans="1:6" s="1" customFormat="1" ht="17" thickTop="1" thickBot="1" x14ac:dyDescent="0.25">
      <c r="A9" s="7"/>
      <c r="B9" s="14"/>
      <c r="C9" s="44" t="s">
        <v>51</v>
      </c>
      <c r="D9" s="14"/>
      <c r="E9" s="7"/>
    </row>
    <row r="10" spans="1:6" ht="31" thickTop="1" x14ac:dyDescent="0.2">
      <c r="A10" s="117">
        <f>A8+D8</f>
        <v>43975.667199074072</v>
      </c>
      <c r="B10" s="63" t="s">
        <v>94</v>
      </c>
      <c r="C10" s="12" t="s">
        <v>141</v>
      </c>
      <c r="D10" s="40">
        <f>TIME(0,0,1)</f>
        <v>1.1574074074074073E-5</v>
      </c>
      <c r="E10" s="55" t="s">
        <v>53</v>
      </c>
      <c r="F10" s="66"/>
    </row>
    <row r="11" spans="1:6" x14ac:dyDescent="0.2">
      <c r="A11" s="117">
        <f>A10+D10</f>
        <v>43975.667210648149</v>
      </c>
      <c r="B11" s="15" t="s">
        <v>24</v>
      </c>
      <c r="C11" s="15" t="s">
        <v>25</v>
      </c>
      <c r="D11" s="50">
        <f>TIME(0,15,0)</f>
        <v>1.0416666666666666E-2</v>
      </c>
      <c r="E11" s="50"/>
    </row>
    <row r="12" spans="1:6" ht="31" thickBot="1" x14ac:dyDescent="0.25">
      <c r="A12" s="117">
        <f>A11+D11</f>
        <v>43975.677627314813</v>
      </c>
      <c r="B12" s="63" t="s">
        <v>92</v>
      </c>
      <c r="C12" s="12" t="s">
        <v>140</v>
      </c>
      <c r="D12" s="40">
        <f>TIME(0,0,1)</f>
        <v>1.1574074074074073E-5</v>
      </c>
      <c r="E12" s="55" t="s">
        <v>107</v>
      </c>
    </row>
    <row r="13" spans="1:6" s="1" customFormat="1" ht="17" thickTop="1" thickBot="1" x14ac:dyDescent="0.25">
      <c r="A13" s="7"/>
      <c r="B13" s="14"/>
      <c r="C13" s="44" t="s">
        <v>55</v>
      </c>
      <c r="D13" s="14"/>
      <c r="E13" s="7"/>
    </row>
    <row r="14" spans="1:6" ht="46" thickTop="1" x14ac:dyDescent="0.2">
      <c r="A14" s="117">
        <f>A12+D12</f>
        <v>43975.67763888889</v>
      </c>
      <c r="B14" s="15" t="s">
        <v>95</v>
      </c>
      <c r="C14" s="11" t="s">
        <v>57</v>
      </c>
      <c r="D14" s="40">
        <f>TIME(0,0,15)</f>
        <v>1.7361111111111112E-4</v>
      </c>
      <c r="E14" s="10"/>
    </row>
    <row r="15" spans="1:6" x14ac:dyDescent="0.2">
      <c r="A15" s="117">
        <f>A14+D14</f>
        <v>43975.677812499998</v>
      </c>
      <c r="B15" s="63" t="s">
        <v>24</v>
      </c>
      <c r="C15" s="46" t="s">
        <v>25</v>
      </c>
      <c r="D15" s="40">
        <f>TIME(0,0,30)</f>
        <v>3.4722222222222224E-4</v>
      </c>
      <c r="E15" s="10"/>
    </row>
    <row r="16" spans="1:6" ht="30" x14ac:dyDescent="0.2">
      <c r="A16" s="117">
        <f>A15+D15</f>
        <v>43975.678159722222</v>
      </c>
      <c r="B16" s="63" t="s">
        <v>94</v>
      </c>
      <c r="C16" s="12" t="s">
        <v>141</v>
      </c>
      <c r="D16" s="40">
        <f>TIME(0,0,1)</f>
        <v>1.1574074074074073E-5</v>
      </c>
      <c r="E16" s="56" t="s">
        <v>59</v>
      </c>
    </row>
    <row r="17" spans="1:6" x14ac:dyDescent="0.2">
      <c r="A17" s="117">
        <f>A16+D16</f>
        <v>43975.678171296298</v>
      </c>
      <c r="B17" s="63" t="s">
        <v>24</v>
      </c>
      <c r="C17" s="40" t="s">
        <v>58</v>
      </c>
      <c r="D17" s="40">
        <f>TIME(0,5,0)</f>
        <v>3.472222222222222E-3</v>
      </c>
      <c r="E17" s="46"/>
    </row>
    <row r="18" spans="1:6" ht="31" thickBot="1" x14ac:dyDescent="0.25">
      <c r="A18" s="117">
        <f>A17+D17</f>
        <v>43975.681643518517</v>
      </c>
      <c r="B18" s="63" t="s">
        <v>96</v>
      </c>
      <c r="C18" s="12" t="s">
        <v>63</v>
      </c>
      <c r="D18" s="40">
        <v>2.3148148148148147E-5</v>
      </c>
      <c r="E18" s="56" t="s">
        <v>59</v>
      </c>
      <c r="F18" s="66"/>
    </row>
    <row r="19" spans="1:6" s="1" customFormat="1" ht="17" thickTop="1" thickBot="1" x14ac:dyDescent="0.25">
      <c r="A19" s="51"/>
      <c r="B19" s="64"/>
      <c r="C19" s="51" t="s">
        <v>1</v>
      </c>
      <c r="D19" s="51"/>
      <c r="E19" s="51"/>
    </row>
    <row r="20" spans="1:6" ht="16" thickTop="1" x14ac:dyDescent="0.2">
      <c r="A20" s="18"/>
      <c r="B20" s="65"/>
      <c r="C20" s="18" t="s">
        <v>2</v>
      </c>
      <c r="D20" s="18"/>
      <c r="E20" s="18"/>
    </row>
    <row r="21" spans="1:6" x14ac:dyDescent="0.2">
      <c r="A21" s="18"/>
      <c r="B21" s="65"/>
      <c r="C21" s="20" t="s">
        <v>62</v>
      </c>
      <c r="D21" s="18"/>
      <c r="E21" s="18"/>
    </row>
    <row r="22" spans="1:6" x14ac:dyDescent="0.2">
      <c r="A22" s="18"/>
      <c r="B22" s="65"/>
      <c r="C22" s="19" t="s">
        <v>46</v>
      </c>
      <c r="D22" s="18"/>
      <c r="E22" s="18"/>
    </row>
    <row r="23" spans="1:6" x14ac:dyDescent="0.2">
      <c r="A23" s="18"/>
      <c r="B23" s="65"/>
      <c r="C23" s="21" t="s">
        <v>50</v>
      </c>
      <c r="D23" s="18"/>
      <c r="E23" s="18"/>
    </row>
    <row r="24" spans="1:6" x14ac:dyDescent="0.2">
      <c r="A24" s="18"/>
      <c r="B24" s="65"/>
      <c r="C24" s="22" t="s">
        <v>49</v>
      </c>
      <c r="D24" s="18"/>
      <c r="E24" s="18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25"/>
  <sheetViews>
    <sheetView topLeftCell="A12" zoomScale="73" zoomScaleNormal="73" zoomScalePageLayoutView="73" workbookViewId="0">
      <selection activeCell="A19" sqref="A18:A19"/>
    </sheetView>
  </sheetViews>
  <sheetFormatPr baseColWidth="10" defaultColWidth="8.83203125" defaultRowHeight="15" x14ac:dyDescent="0.2"/>
  <cols>
    <col min="1" max="1" width="28" customWidth="1"/>
    <col min="2" max="2" width="38.33203125" bestFit="1" customWidth="1"/>
    <col min="3" max="3" width="62.5" customWidth="1"/>
    <col min="4" max="4" width="29" customWidth="1"/>
    <col min="5" max="5" width="62.6640625" customWidth="1"/>
  </cols>
  <sheetData>
    <row r="1" spans="1:142" s="2" customFormat="1" ht="21" thickTop="1" thickBot="1" x14ac:dyDescent="0.3">
      <c r="A1" s="2" t="s">
        <v>178</v>
      </c>
      <c r="B1" s="2" t="s">
        <v>26</v>
      </c>
      <c r="C1" s="2" t="s">
        <v>8</v>
      </c>
      <c r="D1" s="2" t="s">
        <v>9</v>
      </c>
    </row>
    <row r="2" spans="1:142" ht="16" thickTop="1" x14ac:dyDescent="0.2">
      <c r="A2" s="4"/>
      <c r="B2" s="116">
        <f>SUM(D6:D19)</f>
        <v>1.5289351851851856E-2</v>
      </c>
      <c r="C2" s="4"/>
      <c r="D2" t="s">
        <v>65</v>
      </c>
    </row>
    <row r="3" spans="1:142" x14ac:dyDescent="0.2">
      <c r="A3" s="4"/>
      <c r="B3" s="4"/>
      <c r="C3" s="4"/>
      <c r="D3" s="4"/>
      <c r="E3" s="4"/>
    </row>
    <row r="4" spans="1:142" ht="16" thickBot="1" x14ac:dyDescent="0.25">
      <c r="A4" s="28" t="s">
        <v>179</v>
      </c>
      <c r="B4" s="5" t="s">
        <v>11</v>
      </c>
      <c r="C4" s="6" t="s">
        <v>30</v>
      </c>
      <c r="D4" s="5" t="s">
        <v>29</v>
      </c>
      <c r="E4" s="6" t="s">
        <v>27</v>
      </c>
    </row>
    <row r="5" spans="1:142" s="1" customFormat="1" ht="17" thickTop="1" thickBot="1" x14ac:dyDescent="0.25">
      <c r="A5" s="7"/>
      <c r="B5" s="7"/>
      <c r="C5" s="39" t="s">
        <v>0</v>
      </c>
      <c r="D5" s="7"/>
      <c r="E5" s="7"/>
    </row>
    <row r="6" spans="1:142" ht="31" thickTop="1" x14ac:dyDescent="0.2">
      <c r="A6" s="117">
        <v>43975.684027777781</v>
      </c>
      <c r="B6" s="10" t="s">
        <v>110</v>
      </c>
      <c r="C6" s="9" t="s">
        <v>111</v>
      </c>
      <c r="D6" s="50">
        <f>TIME(0,15,0)</f>
        <v>1.0416666666666666E-2</v>
      </c>
      <c r="E6" s="10"/>
    </row>
    <row r="7" spans="1:142" ht="16" thickBot="1" x14ac:dyDescent="0.25">
      <c r="A7" s="117">
        <f>A6+D6</f>
        <v>43975.694444444445</v>
      </c>
      <c r="B7" s="10" t="s">
        <v>97</v>
      </c>
      <c r="C7" s="13" t="s">
        <v>146</v>
      </c>
      <c r="D7" s="50">
        <f>TIME(0,0,1)</f>
        <v>1.1574074074074073E-5</v>
      </c>
      <c r="E7" s="10"/>
    </row>
    <row r="8" spans="1:142" s="1" customFormat="1" ht="17" thickTop="1" thickBot="1" x14ac:dyDescent="0.25">
      <c r="A8" s="130"/>
      <c r="B8" s="7"/>
      <c r="C8" s="44" t="s">
        <v>68</v>
      </c>
      <c r="D8" s="14"/>
      <c r="E8" s="7"/>
    </row>
    <row r="9" spans="1:142" s="1" customFormat="1" ht="137" thickTop="1" thickBot="1" x14ac:dyDescent="0.25">
      <c r="A9" s="117">
        <f>A7+D7</f>
        <v>43975.694456018522</v>
      </c>
      <c r="B9" s="46" t="s">
        <v>98</v>
      </c>
      <c r="C9" s="9" t="s">
        <v>164</v>
      </c>
      <c r="D9" s="50">
        <f>TIME(0,0,40)</f>
        <v>4.6296296296296293E-4</v>
      </c>
      <c r="E9" s="13" t="s">
        <v>163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</row>
    <row r="10" spans="1:142" s="1" customFormat="1" ht="137" thickTop="1" thickBot="1" x14ac:dyDescent="0.25">
      <c r="A10" s="117">
        <f>A9+D9</f>
        <v>43975.694918981484</v>
      </c>
      <c r="B10" s="46" t="s">
        <v>99</v>
      </c>
      <c r="C10" s="9" t="s">
        <v>165</v>
      </c>
      <c r="D10" s="50">
        <f t="shared" ref="D10:D16" si="0">TIME(0,0,40)</f>
        <v>4.6296296296296293E-4</v>
      </c>
      <c r="E10" s="13" t="s">
        <v>162</v>
      </c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</row>
    <row r="11" spans="1:142" s="1" customFormat="1" ht="137" thickTop="1" thickBot="1" x14ac:dyDescent="0.25">
      <c r="A11" s="117">
        <f>A10+D10</f>
        <v>43975.695381944446</v>
      </c>
      <c r="B11" s="46" t="s">
        <v>147</v>
      </c>
      <c r="C11" s="9" t="s">
        <v>166</v>
      </c>
      <c r="D11" s="50">
        <f t="shared" si="0"/>
        <v>4.6296296296296293E-4</v>
      </c>
      <c r="E11" s="13" t="s">
        <v>161</v>
      </c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</row>
    <row r="12" spans="1:142" s="1" customFormat="1" ht="107" thickTop="1" thickBot="1" x14ac:dyDescent="0.25">
      <c r="A12" s="117">
        <f>A11+D11</f>
        <v>43975.695844907408</v>
      </c>
      <c r="B12" s="46" t="s">
        <v>148</v>
      </c>
      <c r="C12" s="9" t="s">
        <v>155</v>
      </c>
      <c r="D12" s="50">
        <f t="shared" si="0"/>
        <v>4.6296296296296293E-4</v>
      </c>
      <c r="E12" s="13" t="s">
        <v>160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</row>
    <row r="13" spans="1:142" s="1" customFormat="1" ht="137" thickTop="1" thickBot="1" x14ac:dyDescent="0.25">
      <c r="A13" s="117">
        <f>A12+D12</f>
        <v>43975.69630787037</v>
      </c>
      <c r="B13" s="46" t="s">
        <v>180</v>
      </c>
      <c r="C13" s="9" t="s">
        <v>167</v>
      </c>
      <c r="D13" s="50">
        <f t="shared" si="0"/>
        <v>4.6296296296296293E-4</v>
      </c>
      <c r="E13" s="13" t="s">
        <v>159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</row>
    <row r="14" spans="1:142" s="1" customFormat="1" ht="137" thickTop="1" thickBot="1" x14ac:dyDescent="0.25">
      <c r="A14" s="117">
        <f>A13+D13</f>
        <v>43975.696770833332</v>
      </c>
      <c r="B14" s="46" t="s">
        <v>183</v>
      </c>
      <c r="C14" s="9" t="s">
        <v>168</v>
      </c>
      <c r="D14" s="50">
        <f t="shared" si="0"/>
        <v>4.6296296296296293E-4</v>
      </c>
      <c r="E14" s="13" t="s">
        <v>158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</row>
    <row r="15" spans="1:142" s="1" customFormat="1" ht="137" thickTop="1" thickBot="1" x14ac:dyDescent="0.25">
      <c r="A15" s="117">
        <f>A14+D14</f>
        <v>43975.697233796294</v>
      </c>
      <c r="B15" s="46" t="s">
        <v>182</v>
      </c>
      <c r="C15" s="9" t="s">
        <v>169</v>
      </c>
      <c r="D15" s="50">
        <f t="shared" si="0"/>
        <v>4.6296296296296293E-4</v>
      </c>
      <c r="E15" s="13" t="s">
        <v>157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</row>
    <row r="16" spans="1:142" s="1" customFormat="1" ht="137" thickTop="1" thickBot="1" x14ac:dyDescent="0.25">
      <c r="A16" s="117">
        <f>A15+D15</f>
        <v>43975.697696759256</v>
      </c>
      <c r="B16" s="46" t="s">
        <v>184</v>
      </c>
      <c r="C16" s="9" t="s">
        <v>181</v>
      </c>
      <c r="D16" s="50">
        <f t="shared" si="0"/>
        <v>4.6296296296296293E-4</v>
      </c>
      <c r="E16" s="13" t="s">
        <v>156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</row>
    <row r="17" spans="1:142" s="1" customFormat="1" ht="17" thickTop="1" thickBot="1" x14ac:dyDescent="0.25">
      <c r="A17" s="7"/>
      <c r="B17" s="7"/>
      <c r="C17" s="44" t="s">
        <v>69</v>
      </c>
      <c r="D17" s="14"/>
      <c r="E17" s="7"/>
    </row>
    <row r="18" spans="1:142" s="1" customFormat="1" ht="17" thickTop="1" thickBot="1" x14ac:dyDescent="0.25">
      <c r="A18" s="117">
        <f>A16+D16</f>
        <v>43975.698159722218</v>
      </c>
      <c r="B18" s="46" t="s">
        <v>100</v>
      </c>
      <c r="C18" s="9" t="s">
        <v>66</v>
      </c>
      <c r="D18" s="50">
        <f>TIME(0,0,40)</f>
        <v>4.6296296296296293E-4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</row>
    <row r="19" spans="1:142" s="1" customFormat="1" ht="17" thickTop="1" thickBot="1" x14ac:dyDescent="0.25">
      <c r="A19" s="117">
        <f>A18+D18</f>
        <v>43975.69862268518</v>
      </c>
      <c r="B19" s="46" t="s">
        <v>101</v>
      </c>
      <c r="C19" s="13" t="s">
        <v>67</v>
      </c>
      <c r="D19" s="40">
        <f>TIME(0,1,0)</f>
        <v>6.9444444444444447E-4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</row>
    <row r="20" spans="1:142" s="1" customFormat="1" ht="17" thickTop="1" thickBot="1" x14ac:dyDescent="0.25">
      <c r="A20" s="51"/>
      <c r="B20" s="51"/>
      <c r="C20" s="51" t="s">
        <v>1</v>
      </c>
      <c r="D20" s="51"/>
      <c r="E20" s="51"/>
    </row>
    <row r="21" spans="1:142" ht="16" thickTop="1" x14ac:dyDescent="0.2">
      <c r="A21" s="18"/>
      <c r="B21" s="18"/>
      <c r="C21" s="18" t="s">
        <v>2</v>
      </c>
      <c r="D21" s="18"/>
      <c r="E21" s="18"/>
    </row>
    <row r="22" spans="1:142" x14ac:dyDescent="0.2">
      <c r="A22" s="18"/>
      <c r="B22" s="18"/>
      <c r="C22" s="20" t="s">
        <v>62</v>
      </c>
      <c r="D22" s="18"/>
      <c r="E22" s="18"/>
    </row>
    <row r="23" spans="1:142" x14ac:dyDescent="0.2">
      <c r="A23" s="18"/>
      <c r="B23" s="18"/>
      <c r="C23" s="19" t="s">
        <v>116</v>
      </c>
      <c r="D23" s="18"/>
      <c r="E23" s="18"/>
    </row>
    <row r="24" spans="1:142" x14ac:dyDescent="0.2">
      <c r="A24" s="18"/>
      <c r="B24" s="18"/>
      <c r="C24" s="21" t="s">
        <v>50</v>
      </c>
      <c r="D24" s="18"/>
      <c r="E24" s="18"/>
    </row>
    <row r="25" spans="1:142" x14ac:dyDescent="0.2">
      <c r="A25" s="18"/>
      <c r="B25" s="18"/>
      <c r="C25" s="22" t="s">
        <v>49</v>
      </c>
      <c r="D25" s="18"/>
      <c r="E25" s="18"/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6" workbookViewId="0">
      <selection activeCell="A14" sqref="A14:A16"/>
    </sheetView>
  </sheetViews>
  <sheetFormatPr baseColWidth="10" defaultColWidth="8.83203125" defaultRowHeight="15" x14ac:dyDescent="0.2"/>
  <cols>
    <col min="1" max="1" width="22.33203125" style="32" customWidth="1"/>
    <col min="2" max="2" width="25.1640625" style="66" customWidth="1"/>
    <col min="3" max="3" width="62.5" style="66" customWidth="1"/>
    <col min="4" max="4" width="12.33203125" customWidth="1"/>
    <col min="5" max="5" width="30.5" customWidth="1"/>
    <col min="6" max="6" width="41.83203125" customWidth="1"/>
  </cols>
  <sheetData>
    <row r="1" spans="1:6" s="2" customFormat="1" ht="21" thickTop="1" thickBot="1" x14ac:dyDescent="0.3">
      <c r="A1" s="25" t="s">
        <v>177</v>
      </c>
      <c r="B1" s="60" t="s">
        <v>26</v>
      </c>
      <c r="C1" s="60" t="s">
        <v>5</v>
      </c>
      <c r="D1" s="2" t="s">
        <v>9</v>
      </c>
    </row>
    <row r="2" spans="1:6" ht="16" thickTop="1" x14ac:dyDescent="0.2">
      <c r="A2" s="26"/>
      <c r="B2" s="129">
        <f>SUM(D5:D25)</f>
        <v>2.9872685185185186E-2</v>
      </c>
      <c r="C2" s="61"/>
      <c r="D2" s="4" t="s">
        <v>70</v>
      </c>
      <c r="E2" s="3"/>
    </row>
    <row r="3" spans="1:6" x14ac:dyDescent="0.2">
      <c r="A3" s="26"/>
      <c r="B3" s="61"/>
      <c r="C3" s="61"/>
      <c r="D3" s="81"/>
      <c r="E3" s="3"/>
    </row>
    <row r="4" spans="1:6" ht="15.75" customHeight="1" x14ac:dyDescent="0.2">
      <c r="A4" s="26"/>
      <c r="B4" s="3"/>
      <c r="C4" s="3"/>
      <c r="D4" s="81"/>
      <c r="E4" s="81"/>
    </row>
    <row r="5" spans="1:6" ht="45" x14ac:dyDescent="0.2">
      <c r="A5" s="121">
        <v>43975.701388888891</v>
      </c>
      <c r="B5" s="15" t="s">
        <v>102</v>
      </c>
      <c r="C5" s="11" t="s">
        <v>71</v>
      </c>
      <c r="D5" s="40">
        <f>TIME(0,0,15)</f>
        <v>1.7361111111111112E-4</v>
      </c>
      <c r="E5" s="10"/>
    </row>
    <row r="6" spans="1:6" ht="30" x14ac:dyDescent="0.2">
      <c r="A6" s="133">
        <f>A5+D5</f>
        <v>43975.701562499999</v>
      </c>
      <c r="B6" s="63" t="s">
        <v>121</v>
      </c>
      <c r="C6" s="9" t="s">
        <v>72</v>
      </c>
      <c r="D6" s="40">
        <f>TIME(0,0,50)</f>
        <v>5.7870370370370378E-4</v>
      </c>
      <c r="E6" s="10"/>
    </row>
    <row r="7" spans="1:6" ht="30" x14ac:dyDescent="0.2">
      <c r="A7" s="133">
        <f>A6+D6</f>
        <v>43975.702141203699</v>
      </c>
      <c r="B7" s="63" t="s">
        <v>112</v>
      </c>
      <c r="C7" s="45" t="s">
        <v>103</v>
      </c>
      <c r="D7" s="40">
        <f>TIME(0,0,5)</f>
        <v>5.7870370370370366E-5</v>
      </c>
      <c r="E7" s="10"/>
      <c r="F7" s="66"/>
    </row>
    <row r="8" spans="1:6" ht="30" x14ac:dyDescent="0.2">
      <c r="A8" s="133">
        <f>A7+D7</f>
        <v>43975.702199074069</v>
      </c>
      <c r="B8" s="63" t="s">
        <v>113</v>
      </c>
      <c r="C8" s="13" t="s">
        <v>73</v>
      </c>
      <c r="D8" s="40">
        <f>TIME(0,0,10)</f>
        <v>1.1574074074074073E-4</v>
      </c>
      <c r="E8" s="10"/>
    </row>
    <row r="9" spans="1:6" ht="16" thickBot="1" x14ac:dyDescent="0.25">
      <c r="A9" s="133">
        <f>A8+D8</f>
        <v>43975.702314814807</v>
      </c>
      <c r="B9" s="15" t="s">
        <v>24</v>
      </c>
      <c r="C9" s="24" t="s">
        <v>25</v>
      </c>
      <c r="D9" s="40">
        <f>TIME(0,6,0)</f>
        <v>4.1666666666666666E-3</v>
      </c>
      <c r="E9" s="10"/>
    </row>
    <row r="10" spans="1:6" s="1" customFormat="1" ht="32" thickTop="1" thickBot="1" x14ac:dyDescent="0.25">
      <c r="A10" s="131"/>
      <c r="B10" s="53"/>
      <c r="C10" s="53" t="s">
        <v>117</v>
      </c>
      <c r="D10" s="53"/>
      <c r="E10" s="52"/>
    </row>
    <row r="11" spans="1:6" ht="31" thickTop="1" x14ac:dyDescent="0.2">
      <c r="A11" s="132">
        <f>A9+D9</f>
        <v>43975.706481481473</v>
      </c>
      <c r="B11" s="77" t="s">
        <v>122</v>
      </c>
      <c r="C11" s="9" t="s">
        <v>173</v>
      </c>
      <c r="D11" s="40">
        <f>TIME(0,10,0)</f>
        <v>6.9444444444444441E-3</v>
      </c>
      <c r="E11" s="24"/>
    </row>
    <row r="12" spans="1:6" ht="30" x14ac:dyDescent="0.2">
      <c r="A12" s="132">
        <f>A11+D11</f>
        <v>43975.713425925918</v>
      </c>
      <c r="B12" s="15" t="s">
        <v>24</v>
      </c>
      <c r="C12" s="24" t="s">
        <v>185</v>
      </c>
      <c r="D12" s="40">
        <f>TIME(0,25,0)</f>
        <v>1.7361111111111112E-2</v>
      </c>
      <c r="E12" s="24"/>
    </row>
    <row r="13" spans="1:6" ht="45" x14ac:dyDescent="0.2">
      <c r="A13" s="132"/>
      <c r="B13" s="77" t="s">
        <v>24</v>
      </c>
      <c r="C13" s="24" t="s">
        <v>114</v>
      </c>
      <c r="D13" s="67"/>
      <c r="E13" s="68" t="s">
        <v>75</v>
      </c>
    </row>
    <row r="14" spans="1:6" ht="30" x14ac:dyDescent="0.2">
      <c r="A14" s="134"/>
      <c r="B14" s="102" t="s">
        <v>24</v>
      </c>
      <c r="C14" s="105" t="s">
        <v>74</v>
      </c>
      <c r="D14" s="108"/>
      <c r="E14" s="55" t="s">
        <v>115</v>
      </c>
    </row>
    <row r="15" spans="1:6" ht="135" x14ac:dyDescent="0.2">
      <c r="A15" s="135"/>
      <c r="B15" s="103"/>
      <c r="C15" s="106"/>
      <c r="D15" s="109"/>
      <c r="E15" s="9" t="s">
        <v>6</v>
      </c>
    </row>
    <row r="16" spans="1:6" ht="270" x14ac:dyDescent="0.2">
      <c r="A16" s="136"/>
      <c r="B16" s="104"/>
      <c r="C16" s="107"/>
      <c r="D16" s="110"/>
      <c r="E16" s="13" t="s">
        <v>152</v>
      </c>
    </row>
    <row r="17" spans="1:6" ht="49.5" customHeight="1" x14ac:dyDescent="0.2">
      <c r="A17" s="124"/>
      <c r="B17" s="63" t="s">
        <v>24</v>
      </c>
      <c r="C17" s="15" t="s">
        <v>28</v>
      </c>
      <c r="D17" s="40"/>
      <c r="E17" s="41"/>
    </row>
    <row r="18" spans="1:6" ht="49.5" customHeight="1" x14ac:dyDescent="0.2">
      <c r="A18" s="117"/>
      <c r="B18" s="63" t="s">
        <v>24</v>
      </c>
      <c r="C18" s="15" t="s">
        <v>31</v>
      </c>
      <c r="D18" s="40"/>
      <c r="E18" s="9" t="s">
        <v>7</v>
      </c>
    </row>
    <row r="19" spans="1:6" ht="49.5" customHeight="1" x14ac:dyDescent="0.2">
      <c r="A19" s="117"/>
      <c r="B19" s="63" t="s">
        <v>24</v>
      </c>
      <c r="C19" s="15" t="s">
        <v>174</v>
      </c>
      <c r="D19" s="56"/>
      <c r="E19" s="10"/>
    </row>
    <row r="20" spans="1:6" ht="49.5" customHeight="1" x14ac:dyDescent="0.2">
      <c r="A20" s="121"/>
      <c r="B20" s="78" t="s">
        <v>24</v>
      </c>
      <c r="C20" s="75" t="s">
        <v>76</v>
      </c>
      <c r="D20" s="56"/>
      <c r="E20" s="71" t="s">
        <v>142</v>
      </c>
    </row>
    <row r="21" spans="1:6" ht="49.5" customHeight="1" x14ac:dyDescent="0.2">
      <c r="A21" s="118"/>
      <c r="B21" s="111" t="s">
        <v>24</v>
      </c>
      <c r="C21" s="113" t="s">
        <v>77</v>
      </c>
      <c r="D21" s="100"/>
      <c r="E21" s="55" t="s">
        <v>109</v>
      </c>
    </row>
    <row r="22" spans="1:6" ht="49.5" customHeight="1" thickBot="1" x14ac:dyDescent="0.25">
      <c r="A22" s="137"/>
      <c r="B22" s="112"/>
      <c r="C22" s="114"/>
      <c r="D22" s="101"/>
      <c r="E22" s="58" t="s">
        <v>144</v>
      </c>
    </row>
    <row r="23" spans="1:6" s="1" customFormat="1" ht="17" thickTop="1" thickBot="1" x14ac:dyDescent="0.25">
      <c r="A23" s="130"/>
      <c r="B23" s="79"/>
      <c r="C23" s="14" t="s">
        <v>118</v>
      </c>
      <c r="D23" s="14"/>
      <c r="E23" s="7"/>
    </row>
    <row r="24" spans="1:6" ht="78" customHeight="1" thickTop="1" x14ac:dyDescent="0.2">
      <c r="A24" s="121">
        <f>A12+D12</f>
        <v>43975.730787037028</v>
      </c>
      <c r="B24" s="63" t="s">
        <v>119</v>
      </c>
      <c r="C24" s="45" t="s">
        <v>120</v>
      </c>
      <c r="D24" s="40">
        <f>TIME(0,0,1)</f>
        <v>1.1574074074074073E-5</v>
      </c>
      <c r="E24" s="49"/>
      <c r="F24" s="66"/>
    </row>
    <row r="25" spans="1:6" ht="49.5" customHeight="1" thickBot="1" x14ac:dyDescent="0.25">
      <c r="A25" s="121">
        <f>A24+D24</f>
        <v>43975.730798611105</v>
      </c>
      <c r="B25" s="63" t="s">
        <v>123</v>
      </c>
      <c r="C25" s="9" t="s">
        <v>124</v>
      </c>
      <c r="D25" s="69">
        <f>TIME(0,0,40)</f>
        <v>4.6296296296296293E-4</v>
      </c>
      <c r="E25" s="49"/>
    </row>
    <row r="26" spans="1:6" s="1" customFormat="1" ht="17" thickTop="1" thickBot="1" x14ac:dyDescent="0.25">
      <c r="A26" s="30"/>
      <c r="B26" s="76"/>
      <c r="C26" s="76" t="s">
        <v>47</v>
      </c>
      <c r="D26" s="17"/>
      <c r="E26" s="17"/>
    </row>
    <row r="27" spans="1:6" ht="16" thickTop="1" x14ac:dyDescent="0.2">
      <c r="A27" s="31"/>
      <c r="B27" s="65"/>
      <c r="C27" s="65" t="s">
        <v>48</v>
      </c>
      <c r="D27" s="18"/>
      <c r="E27" s="18"/>
    </row>
    <row r="28" spans="1:6" x14ac:dyDescent="0.2">
      <c r="A28" s="31"/>
      <c r="B28" s="65"/>
      <c r="C28" s="73" t="s">
        <v>62</v>
      </c>
      <c r="D28" s="18"/>
      <c r="E28" s="18"/>
    </row>
    <row r="29" spans="1:6" ht="30" x14ac:dyDescent="0.2">
      <c r="A29" s="31"/>
      <c r="B29" s="65"/>
      <c r="C29" s="23" t="s">
        <v>125</v>
      </c>
      <c r="D29" s="18"/>
      <c r="E29" s="41"/>
    </row>
    <row r="30" spans="1:6" x14ac:dyDescent="0.2">
      <c r="A30" s="31"/>
      <c r="B30" s="65"/>
      <c r="C30" s="54" t="s">
        <v>126</v>
      </c>
      <c r="D30" s="18"/>
      <c r="E30" s="41"/>
    </row>
    <row r="31" spans="1:6" x14ac:dyDescent="0.2">
      <c r="A31" s="31"/>
      <c r="B31" s="65"/>
      <c r="C31" s="74" t="s">
        <v>49</v>
      </c>
      <c r="D31" s="18"/>
      <c r="E31" s="18"/>
    </row>
  </sheetData>
  <mergeCells count="8">
    <mergeCell ref="D21:D22"/>
    <mergeCell ref="A14:A16"/>
    <mergeCell ref="B14:B16"/>
    <mergeCell ref="C14:C16"/>
    <mergeCell ref="D14:D16"/>
    <mergeCell ref="A21:A22"/>
    <mergeCell ref="B21:B22"/>
    <mergeCell ref="C21:C2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30" sqref="B30"/>
    </sheetView>
  </sheetViews>
  <sheetFormatPr baseColWidth="10" defaultColWidth="8.83203125" defaultRowHeight="15" x14ac:dyDescent="0.2"/>
  <cols>
    <col min="1" max="1" width="23.6640625" customWidth="1"/>
    <col min="2" max="2" width="23.33203125" style="66" bestFit="1" customWidth="1"/>
    <col min="3" max="3" width="62.5" style="66" customWidth="1"/>
    <col min="4" max="4" width="13.6640625" customWidth="1"/>
    <col min="5" max="5" width="31.5" customWidth="1"/>
    <col min="6" max="6" width="41.33203125" customWidth="1"/>
  </cols>
  <sheetData>
    <row r="1" spans="1:6" s="2" customFormat="1" ht="21" thickTop="1" thickBot="1" x14ac:dyDescent="0.3">
      <c r="A1" s="2" t="s">
        <v>176</v>
      </c>
      <c r="B1" s="60" t="s">
        <v>26</v>
      </c>
      <c r="C1" s="60" t="s">
        <v>10</v>
      </c>
      <c r="D1" s="2" t="s">
        <v>9</v>
      </c>
    </row>
    <row r="2" spans="1:6" ht="16" thickTop="1" x14ac:dyDescent="0.2">
      <c r="A2" s="4"/>
      <c r="B2" s="129">
        <f>SUM(D6:D18)</f>
        <v>1.7314814814814814E-2</v>
      </c>
      <c r="C2" s="62"/>
      <c r="D2" t="s">
        <v>78</v>
      </c>
    </row>
    <row r="3" spans="1:6" x14ac:dyDescent="0.2">
      <c r="A3" s="4"/>
      <c r="B3" s="62"/>
      <c r="C3" s="62"/>
      <c r="D3" s="4"/>
      <c r="E3" s="4"/>
    </row>
    <row r="4" spans="1:6" ht="46" thickBot="1" x14ac:dyDescent="0.25">
      <c r="A4" s="28" t="s">
        <v>179</v>
      </c>
      <c r="B4" s="5" t="s">
        <v>11</v>
      </c>
      <c r="C4" s="5" t="s">
        <v>30</v>
      </c>
      <c r="D4" s="5" t="s">
        <v>29</v>
      </c>
      <c r="E4" s="6" t="s">
        <v>27</v>
      </c>
      <c r="F4" s="83"/>
    </row>
    <row r="5" spans="1:6" s="1" customFormat="1" ht="17" thickTop="1" thickBot="1" x14ac:dyDescent="0.25">
      <c r="A5" s="7"/>
      <c r="B5" s="14"/>
      <c r="C5" s="70" t="s">
        <v>0</v>
      </c>
      <c r="D5" s="7"/>
      <c r="E5" s="7"/>
    </row>
    <row r="6" spans="1:6" ht="46" thickTop="1" x14ac:dyDescent="0.2">
      <c r="A6" s="117">
        <v>43975.732638888891</v>
      </c>
      <c r="B6" s="15" t="s">
        <v>127</v>
      </c>
      <c r="C6" s="11" t="s">
        <v>79</v>
      </c>
      <c r="D6" s="40">
        <f>TIME(0,0,15)</f>
        <v>1.7361111111111112E-4</v>
      </c>
      <c r="E6" s="10"/>
    </row>
    <row r="7" spans="1:6" ht="46" thickBot="1" x14ac:dyDescent="0.25">
      <c r="A7" s="117">
        <f>A6+D6</f>
        <v>43975.732812499999</v>
      </c>
      <c r="B7" s="15" t="s">
        <v>128</v>
      </c>
      <c r="C7" s="54" t="s">
        <v>143</v>
      </c>
      <c r="D7" s="40">
        <f>TIME(0,0,1)</f>
        <v>1.1574074074074073E-5</v>
      </c>
      <c r="E7" s="10"/>
      <c r="F7" s="66"/>
    </row>
    <row r="8" spans="1:6" s="1" customFormat="1" ht="17" thickTop="1" thickBot="1" x14ac:dyDescent="0.25">
      <c r="A8" s="138"/>
      <c r="B8" s="70"/>
      <c r="C8" s="53" t="s">
        <v>80</v>
      </c>
      <c r="D8" s="70"/>
      <c r="E8" s="39"/>
    </row>
    <row r="9" spans="1:6" ht="46" thickTop="1" x14ac:dyDescent="0.2">
      <c r="A9" s="117">
        <f>A7+D7</f>
        <v>43975.732824074075</v>
      </c>
      <c r="B9" s="63" t="s">
        <v>129</v>
      </c>
      <c r="C9" s="11" t="s">
        <v>175</v>
      </c>
      <c r="D9" s="40">
        <f>TIME(0,5,4)</f>
        <v>3.5185185185185185E-3</v>
      </c>
      <c r="E9" s="24"/>
    </row>
    <row r="10" spans="1:6" x14ac:dyDescent="0.2">
      <c r="A10" s="117"/>
      <c r="B10" s="63" t="s">
        <v>24</v>
      </c>
      <c r="C10" s="24" t="s">
        <v>130</v>
      </c>
      <c r="D10" s="50"/>
      <c r="E10" s="71" t="s">
        <v>131</v>
      </c>
    </row>
    <row r="11" spans="1:6" x14ac:dyDescent="0.2">
      <c r="A11" s="117">
        <f>A9+D9</f>
        <v>43975.736342592594</v>
      </c>
      <c r="B11" s="63" t="s">
        <v>24</v>
      </c>
      <c r="C11" s="24" t="s">
        <v>81</v>
      </c>
      <c r="D11" s="50">
        <f>TIME(0,5,0)</f>
        <v>3.472222222222222E-3</v>
      </c>
      <c r="E11" s="24"/>
    </row>
    <row r="12" spans="1:6" x14ac:dyDescent="0.2">
      <c r="A12" s="117"/>
      <c r="B12" s="63" t="s">
        <v>24</v>
      </c>
      <c r="C12" s="45" t="s">
        <v>82</v>
      </c>
      <c r="D12" s="40"/>
      <c r="E12" s="55" t="s">
        <v>53</v>
      </c>
    </row>
    <row r="13" spans="1:6" x14ac:dyDescent="0.2">
      <c r="A13" s="117">
        <f>A11+D11</f>
        <v>43975.739814814813</v>
      </c>
      <c r="B13" s="15" t="s">
        <v>24</v>
      </c>
      <c r="C13" s="15" t="s">
        <v>83</v>
      </c>
      <c r="D13" s="50">
        <f>TIME(0,10,0)</f>
        <v>6.9444444444444441E-3</v>
      </c>
      <c r="E13" s="50"/>
    </row>
    <row r="14" spans="1:6" ht="31" thickBot="1" x14ac:dyDescent="0.25">
      <c r="A14" s="117">
        <f>A13+D13</f>
        <v>43975.746759259258</v>
      </c>
      <c r="B14" s="15" t="s">
        <v>24</v>
      </c>
      <c r="C14" s="45" t="s">
        <v>84</v>
      </c>
      <c r="D14" s="40">
        <f>TIME(0,0,1)</f>
        <v>1.1574074074074073E-5</v>
      </c>
      <c r="E14" s="55" t="s">
        <v>107</v>
      </c>
    </row>
    <row r="15" spans="1:6" s="1" customFormat="1" ht="17" thickTop="1" thickBot="1" x14ac:dyDescent="0.25">
      <c r="A15" s="139"/>
      <c r="B15" s="64"/>
      <c r="C15" s="64" t="s">
        <v>85</v>
      </c>
      <c r="D15" s="51"/>
      <c r="E15" s="51"/>
    </row>
    <row r="16" spans="1:6" ht="31" thickTop="1" x14ac:dyDescent="0.2">
      <c r="A16" s="140">
        <f>A14+D14</f>
        <v>43975.746770833335</v>
      </c>
      <c r="B16" s="65" t="s">
        <v>133</v>
      </c>
      <c r="C16" s="73" t="s">
        <v>86</v>
      </c>
      <c r="D16" s="50">
        <f>TIME(0,1,30)</f>
        <v>1.0416666666666667E-3</v>
      </c>
      <c r="E16" s="18"/>
    </row>
    <row r="17" spans="1:6" ht="30" x14ac:dyDescent="0.2">
      <c r="A17" s="140">
        <f>A16+D16</f>
        <v>43975.747812500005</v>
      </c>
      <c r="B17" s="65" t="s">
        <v>134</v>
      </c>
      <c r="C17" s="23" t="s">
        <v>132</v>
      </c>
      <c r="D17" s="40">
        <f>TIME(0,3,0)</f>
        <v>2.0833333333333333E-3</v>
      </c>
      <c r="E17" s="18"/>
    </row>
    <row r="18" spans="1:6" ht="30" x14ac:dyDescent="0.2">
      <c r="A18" s="140">
        <f>A17+D17</f>
        <v>43975.749895833338</v>
      </c>
      <c r="B18" s="65" t="s">
        <v>136</v>
      </c>
      <c r="C18" s="54" t="s">
        <v>135</v>
      </c>
      <c r="D18" s="40">
        <f>TIME(0,0,5)</f>
        <v>5.7870370370370366E-5</v>
      </c>
      <c r="E18" s="18"/>
      <c r="F18" s="66"/>
    </row>
    <row r="19" spans="1:6" ht="30" x14ac:dyDescent="0.2">
      <c r="A19" s="140">
        <f>A18+D18</f>
        <v>43975.749953703707</v>
      </c>
      <c r="B19" s="65" t="s">
        <v>137</v>
      </c>
      <c r="C19" s="74" t="s">
        <v>87</v>
      </c>
      <c r="D19" s="72"/>
      <c r="E19" s="18"/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7A478C758AA24AB24548BDB0B726AD" ma:contentTypeVersion="10" ma:contentTypeDescription="Create a new document." ma:contentTypeScope="" ma:versionID="9ae5f48f700af5ca1c1d0c686601a102">
  <xsd:schema xmlns:xsd="http://www.w3.org/2001/XMLSchema" xmlns:xs="http://www.w3.org/2001/XMLSchema" xmlns:p="http://schemas.microsoft.com/office/2006/metadata/properties" xmlns:ns2="56a57c0d-9328-4f82-b9e4-ec9b05573ae2" xmlns:ns3="4b83f80f-54ed-49ce-8318-8cdfe868209f" targetNamespace="http://schemas.microsoft.com/office/2006/metadata/properties" ma:root="true" ma:fieldsID="e613d3eac6b49915fafecee73afa24b0" ns2:_="" ns3:_="">
    <xsd:import namespace="56a57c0d-9328-4f82-b9e4-ec9b05573ae2"/>
    <xsd:import namespace="4b83f80f-54ed-49ce-8318-8cdfe8682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57c0d-9328-4f82-b9e4-ec9b05573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3f80f-54ed-49ce-8318-8cdfe8682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ED0CDE-18E0-4A9A-A3E7-A45A836E7D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91364C-3961-4E51-8D8C-874518AA2698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b83f80f-54ed-49ce-8318-8cdfe868209f"/>
    <ds:schemaRef ds:uri="56a57c0d-9328-4f82-b9e4-ec9b05573ae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B188D6-8F9A-491D-A78D-9F1B93B4D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57c0d-9328-4f82-b9e4-ec9b05573ae2"/>
    <ds:schemaRef ds:uri="4b83f80f-54ed-49ce-8318-8cdfe8682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THIS FIRST</vt:lpstr>
      <vt:lpstr>IIC1</vt:lpstr>
      <vt:lpstr>IIC2</vt:lpstr>
      <vt:lpstr>IIC3</vt:lpstr>
      <vt:lpstr>IIC4</vt:lpstr>
      <vt:lpstr>IIC5</vt:lpstr>
    </vt:vector>
  </TitlesOfParts>
  <Company>Imperial College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O'Brien, Helen L</dc:creator>
  <cp:lastModifiedBy>Andrew Walsh</cp:lastModifiedBy>
  <dcterms:created xsi:type="dcterms:W3CDTF">2019-10-17T11:09:52Z</dcterms:created>
  <dcterms:modified xsi:type="dcterms:W3CDTF">2020-04-23T09:31:37Z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0x010100C77A478C758AA24AB24548BDB0B726AD</vt:lpwstr>
  </property>
</Properties>
</file>